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80" windowWidth="15480" windowHeight="8010" activeTab="2"/>
  </bookViews>
  <sheets>
    <sheet name="Zákl._ kolo" sheetId="1" r:id="rId1"/>
    <sheet name="2_ kolo" sheetId="2" r:id="rId2"/>
    <sheet name="3_ kolo" sheetId="3" r:id="rId3"/>
    <sheet name="---" sheetId="6" r:id="rId4"/>
    <sheet name="poznámky" sheetId="4" r:id="rId5"/>
  </sheets>
  <calcPr calcId="124519"/>
</workbook>
</file>

<file path=xl/calcChain.xml><?xml version="1.0" encoding="utf-8"?>
<calcChain xmlns="http://schemas.openxmlformats.org/spreadsheetml/2006/main">
  <c r="CW23" i="1"/>
  <c r="AP16" l="1"/>
  <c r="AR16"/>
  <c r="CW22" l="1"/>
  <c r="CW21"/>
  <c r="CW25"/>
  <c r="CW24"/>
  <c r="AX17"/>
  <c r="AV17"/>
  <c r="BD17"/>
  <c r="BB17"/>
  <c r="BA16"/>
  <c r="AY16"/>
  <c r="AR13"/>
  <c r="AP13"/>
  <c r="BA13"/>
  <c r="AY13"/>
  <c r="AI12"/>
  <c r="AG12"/>
  <c r="AI10"/>
  <c r="AG10"/>
  <c r="W9"/>
  <c r="U9"/>
  <c r="W8"/>
  <c r="U8"/>
  <c r="AR8"/>
  <c r="AP8"/>
  <c r="Z7"/>
  <c r="X7"/>
  <c r="Z6"/>
  <c r="X6"/>
  <c r="Q5"/>
  <c r="O5"/>
  <c r="AO5"/>
  <c r="AM5"/>
  <c r="AL5"/>
  <c r="AJ5"/>
  <c r="AF4"/>
  <c r="AD4"/>
  <c r="N4"/>
  <c r="L4"/>
  <c r="Z4"/>
  <c r="X4"/>
  <c r="B75" i="2"/>
  <c r="BK75"/>
  <c r="T66" i="4" s="1"/>
  <c r="B67" i="2"/>
  <c r="B68"/>
  <c r="B69"/>
  <c r="B70"/>
  <c r="B71"/>
  <c r="B72"/>
  <c r="B73"/>
  <c r="B74"/>
  <c r="B74" i="3" s="1"/>
  <c r="B56" i="2"/>
  <c r="AS41"/>
  <c r="B49"/>
  <c r="B50"/>
  <c r="B51"/>
  <c r="B52"/>
  <c r="B53"/>
  <c r="BK53"/>
  <c r="T46" i="4" s="1"/>
  <c r="B54" i="2"/>
  <c r="BC54" s="1"/>
  <c r="L47" i="4"/>
  <c r="B55" i="2"/>
  <c r="BA75" i="3"/>
  <c r="BA74"/>
  <c r="BA73"/>
  <c r="BA72"/>
  <c r="BA71"/>
  <c r="BA70"/>
  <c r="BA56"/>
  <c r="BA55"/>
  <c r="BA54"/>
  <c r="BA53"/>
  <c r="BA52"/>
  <c r="BA51"/>
  <c r="BA69"/>
  <c r="BA68"/>
  <c r="BA67"/>
  <c r="BA66"/>
  <c r="BA65"/>
  <c r="BA64"/>
  <c r="BA63"/>
  <c r="BA62"/>
  <c r="BA50"/>
  <c r="BA49"/>
  <c r="BA48"/>
  <c r="BA47"/>
  <c r="BA46"/>
  <c r="BA45"/>
  <c r="BA44"/>
  <c r="BA43"/>
  <c r="BA61"/>
  <c r="BA42"/>
  <c r="BA75" i="2"/>
  <c r="BA74"/>
  <c r="BA73"/>
  <c r="BA72"/>
  <c r="BA71"/>
  <c r="BA70"/>
  <c r="BI75" i="3"/>
  <c r="BI74"/>
  <c r="BI73"/>
  <c r="BI72"/>
  <c r="BI71"/>
  <c r="BI70"/>
  <c r="BI69"/>
  <c r="BI68"/>
  <c r="BI67"/>
  <c r="BI66"/>
  <c r="BI65"/>
  <c r="BI64"/>
  <c r="BI63"/>
  <c r="BI62"/>
  <c r="BI61"/>
  <c r="BI56"/>
  <c r="BI55"/>
  <c r="BI54"/>
  <c r="BI53"/>
  <c r="BI52"/>
  <c r="BI51"/>
  <c r="BI50"/>
  <c r="BI49"/>
  <c r="BI48"/>
  <c r="BI47"/>
  <c r="BI46"/>
  <c r="BI45"/>
  <c r="BI44"/>
  <c r="BI43"/>
  <c r="BI42"/>
  <c r="BA69" i="2"/>
  <c r="BA68"/>
  <c r="BA67"/>
  <c r="BA66"/>
  <c r="BA65"/>
  <c r="BA64"/>
  <c r="BA63"/>
  <c r="BA62"/>
  <c r="BA61"/>
  <c r="BI74"/>
  <c r="BI73"/>
  <c r="BI72"/>
  <c r="BI71"/>
  <c r="BI75"/>
  <c r="BI70"/>
  <c r="BI69"/>
  <c r="BI68"/>
  <c r="BI67"/>
  <c r="BI66"/>
  <c r="BI65"/>
  <c r="BI64"/>
  <c r="BI63"/>
  <c r="BI62"/>
  <c r="BI61"/>
  <c r="BI56"/>
  <c r="BI55"/>
  <c r="BI54"/>
  <c r="BI53"/>
  <c r="BI52"/>
  <c r="BI51"/>
  <c r="BI50"/>
  <c r="BI49"/>
  <c r="BI48"/>
  <c r="BI47"/>
  <c r="BI46"/>
  <c r="BI42"/>
  <c r="BI45"/>
  <c r="BI44"/>
  <c r="BI37" i="6"/>
  <c r="BI36"/>
  <c r="BI35"/>
  <c r="BI34"/>
  <c r="BI33"/>
  <c r="BI32"/>
  <c r="BI23"/>
  <c r="BA37"/>
  <c r="BA36"/>
  <c r="BA35"/>
  <c r="BA34"/>
  <c r="BA33"/>
  <c r="BA32"/>
  <c r="BA31"/>
  <c r="BA23"/>
  <c r="BI18"/>
  <c r="BI17"/>
  <c r="BI16"/>
  <c r="BI15"/>
  <c r="BI14"/>
  <c r="BI13"/>
  <c r="BI12"/>
  <c r="BI4"/>
  <c r="BA18"/>
  <c r="BA17"/>
  <c r="BA16"/>
  <c r="BA15"/>
  <c r="BA14"/>
  <c r="BA13"/>
  <c r="BA12"/>
  <c r="BA4"/>
  <c r="BI31"/>
  <c r="BI30"/>
  <c r="BI29"/>
  <c r="BI28"/>
  <c r="BI27"/>
  <c r="BI26"/>
  <c r="BI25"/>
  <c r="BI24"/>
  <c r="BI37" i="3"/>
  <c r="BI36"/>
  <c r="BI35"/>
  <c r="BI34"/>
  <c r="BI33"/>
  <c r="BI32"/>
  <c r="BI31"/>
  <c r="BI23"/>
  <c r="BA37"/>
  <c r="BA36"/>
  <c r="BA35"/>
  <c r="BA34"/>
  <c r="BA33"/>
  <c r="BA32"/>
  <c r="BA31"/>
  <c r="BA23"/>
  <c r="BI18"/>
  <c r="BI17"/>
  <c r="BI16"/>
  <c r="BI15"/>
  <c r="BI14"/>
  <c r="BI13"/>
  <c r="BI12"/>
  <c r="BI4"/>
  <c r="BA18"/>
  <c r="BA17"/>
  <c r="BA16"/>
  <c r="BA15"/>
  <c r="BA14"/>
  <c r="BA13"/>
  <c r="BA12"/>
  <c r="BA4"/>
  <c r="BA30" i="6"/>
  <c r="BA29"/>
  <c r="BA28"/>
  <c r="BA27"/>
  <c r="BA26"/>
  <c r="BA25"/>
  <c r="BA24"/>
  <c r="BI11"/>
  <c r="BI10"/>
  <c r="BI9"/>
  <c r="BI8"/>
  <c r="BI7"/>
  <c r="BI6"/>
  <c r="BI5"/>
  <c r="BA11"/>
  <c r="BA10"/>
  <c r="BA9"/>
  <c r="BA8"/>
  <c r="BA7"/>
  <c r="BA6"/>
  <c r="BA5"/>
  <c r="BI30" i="3"/>
  <c r="BI29"/>
  <c r="BI28"/>
  <c r="BI27"/>
  <c r="BI26"/>
  <c r="BI25"/>
  <c r="BI24"/>
  <c r="B70"/>
  <c r="B73"/>
  <c r="BA30"/>
  <c r="BA29"/>
  <c r="BA28"/>
  <c r="BA27"/>
  <c r="BA26"/>
  <c r="BA25"/>
  <c r="BA24"/>
  <c r="BI11"/>
  <c r="BI10"/>
  <c r="BI9"/>
  <c r="BI8"/>
  <c r="BI7"/>
  <c r="BI6"/>
  <c r="BI5"/>
  <c r="BA11"/>
  <c r="BA10"/>
  <c r="BA9"/>
  <c r="BA8"/>
  <c r="BA7"/>
  <c r="BA6"/>
  <c r="BA5"/>
  <c r="BI43" i="2"/>
  <c r="BA56"/>
  <c r="BA55"/>
  <c r="BA54"/>
  <c r="BA53"/>
  <c r="BA52"/>
  <c r="BA51"/>
  <c r="BA50"/>
  <c r="BA49"/>
  <c r="BA48"/>
  <c r="BA47"/>
  <c r="BA46"/>
  <c r="BA45"/>
  <c r="BA44"/>
  <c r="BA43"/>
  <c r="BA42"/>
  <c r="BI37"/>
  <c r="BI36"/>
  <c r="BI35"/>
  <c r="BI34"/>
  <c r="BI33"/>
  <c r="BI32"/>
  <c r="BI31"/>
  <c r="BI23"/>
  <c r="BA37"/>
  <c r="BA36"/>
  <c r="BA35"/>
  <c r="BA34"/>
  <c r="BA33"/>
  <c r="BA32"/>
  <c r="BA31"/>
  <c r="BA23"/>
  <c r="BI30"/>
  <c r="BI29"/>
  <c r="BI28"/>
  <c r="BI27"/>
  <c r="BI26"/>
  <c r="BI25"/>
  <c r="BI24"/>
  <c r="CW26" i="1"/>
  <c r="CW27"/>
  <c r="CW28"/>
  <c r="CW29"/>
  <c r="CW30"/>
  <c r="CW31"/>
  <c r="CW32"/>
  <c r="CW33"/>
  <c r="CO33" s="1"/>
  <c r="E30" i="4" s="1"/>
  <c r="BA30" i="2"/>
  <c r="BA29"/>
  <c r="BA28"/>
  <c r="BA27"/>
  <c r="BA26"/>
  <c r="BA25"/>
  <c r="BA24"/>
  <c r="BA4"/>
  <c r="B56" i="3"/>
  <c r="AS41" s="1"/>
  <c r="AY75"/>
  <c r="AW75"/>
  <c r="AV75"/>
  <c r="AU74"/>
  <c r="AY74"/>
  <c r="AS74"/>
  <c r="AU73"/>
  <c r="AS73"/>
  <c r="AR73"/>
  <c r="AY73"/>
  <c r="AP73"/>
  <c r="AV73" s="1"/>
  <c r="AW73"/>
  <c r="AU72"/>
  <c r="AS72"/>
  <c r="AW72" s="1"/>
  <c r="AR72"/>
  <c r="AP72"/>
  <c r="AO72"/>
  <c r="AM72"/>
  <c r="AU71"/>
  <c r="AS71"/>
  <c r="AR71"/>
  <c r="AP71"/>
  <c r="AO71"/>
  <c r="AM71"/>
  <c r="AL71"/>
  <c r="AY71" s="1"/>
  <c r="AJ71"/>
  <c r="AW71" s="1"/>
  <c r="AZ71" s="1"/>
  <c r="AG62" i="4" s="1"/>
  <c r="AU70" i="3"/>
  <c r="AS70"/>
  <c r="AR70"/>
  <c r="AP70"/>
  <c r="AO70"/>
  <c r="AM70"/>
  <c r="AL70"/>
  <c r="AJ70"/>
  <c r="AI70"/>
  <c r="AG70"/>
  <c r="AU69"/>
  <c r="AS69"/>
  <c r="AR69"/>
  <c r="AP69"/>
  <c r="AO69"/>
  <c r="AM69"/>
  <c r="AL69"/>
  <c r="AJ69"/>
  <c r="AI69"/>
  <c r="AG69"/>
  <c r="AF69"/>
  <c r="AY69"/>
  <c r="AF60" i="4" s="1"/>
  <c r="AD69" i="3"/>
  <c r="AW69" s="1"/>
  <c r="AZ69" s="1"/>
  <c r="AU68"/>
  <c r="AS68"/>
  <c r="AR68"/>
  <c r="AP68"/>
  <c r="AO68"/>
  <c r="AM68"/>
  <c r="AL68"/>
  <c r="AJ68"/>
  <c r="AI68"/>
  <c r="AG68"/>
  <c r="AF68"/>
  <c r="AD68"/>
  <c r="AC68"/>
  <c r="AY68" s="1"/>
  <c r="AA68"/>
  <c r="AW68" s="1"/>
  <c r="AU67"/>
  <c r="AS67"/>
  <c r="AR67"/>
  <c r="AP67"/>
  <c r="AO67"/>
  <c r="AM67"/>
  <c r="AL67"/>
  <c r="AJ67"/>
  <c r="AI67"/>
  <c r="AG67"/>
  <c r="AF67"/>
  <c r="AD67"/>
  <c r="AC67"/>
  <c r="AA67"/>
  <c r="Z67"/>
  <c r="AY67" s="1"/>
  <c r="AF58" i="4"/>
  <c r="X67" i="3"/>
  <c r="AW67"/>
  <c r="AU66"/>
  <c r="AS66"/>
  <c r="AR66"/>
  <c r="AP66"/>
  <c r="AO66"/>
  <c r="AM66"/>
  <c r="AL66"/>
  <c r="AJ66"/>
  <c r="AI66"/>
  <c r="AG66"/>
  <c r="AF66"/>
  <c r="AD66"/>
  <c r="AC66"/>
  <c r="AA66"/>
  <c r="Z66"/>
  <c r="X66"/>
  <c r="W66"/>
  <c r="U66"/>
  <c r="AU65"/>
  <c r="AS65"/>
  <c r="AR65"/>
  <c r="AP65"/>
  <c r="AO65"/>
  <c r="AM65"/>
  <c r="AL65"/>
  <c r="AJ65"/>
  <c r="AI65"/>
  <c r="AG65"/>
  <c r="AF65"/>
  <c r="AD65"/>
  <c r="AC65"/>
  <c r="AA65"/>
  <c r="Z65"/>
  <c r="X65"/>
  <c r="AW65" s="1"/>
  <c r="W65"/>
  <c r="U65"/>
  <c r="T65"/>
  <c r="AY65"/>
  <c r="R65"/>
  <c r="AU64"/>
  <c r="AS64"/>
  <c r="AR64"/>
  <c r="AP64"/>
  <c r="AO64"/>
  <c r="AM64"/>
  <c r="AL64"/>
  <c r="AJ64"/>
  <c r="AI64"/>
  <c r="AG64"/>
  <c r="AF64"/>
  <c r="AD64"/>
  <c r="AC64"/>
  <c r="AA64"/>
  <c r="Z64"/>
  <c r="X64"/>
  <c r="W64"/>
  <c r="U64"/>
  <c r="AW64" s="1"/>
  <c r="T64"/>
  <c r="R64"/>
  <c r="Q64"/>
  <c r="AY64"/>
  <c r="O64"/>
  <c r="AU63"/>
  <c r="AS63"/>
  <c r="AR63"/>
  <c r="AP63"/>
  <c r="AO63"/>
  <c r="AM63"/>
  <c r="AL63"/>
  <c r="AJ63"/>
  <c r="AI63"/>
  <c r="AG63"/>
  <c r="AF63"/>
  <c r="AD63"/>
  <c r="AC63"/>
  <c r="AA63"/>
  <c r="Z63"/>
  <c r="X63"/>
  <c r="W63"/>
  <c r="U63"/>
  <c r="T63"/>
  <c r="R63"/>
  <c r="Q63"/>
  <c r="O63"/>
  <c r="AV63" s="1"/>
  <c r="N63"/>
  <c r="AY63"/>
  <c r="L63"/>
  <c r="AW63"/>
  <c r="AU62"/>
  <c r="AS62"/>
  <c r="AR62"/>
  <c r="AP62"/>
  <c r="AO62"/>
  <c r="AM62"/>
  <c r="AL62"/>
  <c r="AJ62"/>
  <c r="AI62"/>
  <c r="AG62"/>
  <c r="AF62"/>
  <c r="AD62"/>
  <c r="AC62"/>
  <c r="AA62"/>
  <c r="Z62"/>
  <c r="X62"/>
  <c r="W62"/>
  <c r="U62"/>
  <c r="T62"/>
  <c r="R62"/>
  <c r="Q62"/>
  <c r="O62"/>
  <c r="N62"/>
  <c r="L62"/>
  <c r="K62"/>
  <c r="AY62"/>
  <c r="I62"/>
  <c r="AU61"/>
  <c r="AS61"/>
  <c r="AR61"/>
  <c r="AP61"/>
  <c r="AO61"/>
  <c r="AM61"/>
  <c r="AL61"/>
  <c r="AJ61"/>
  <c r="AI61"/>
  <c r="AG61"/>
  <c r="AF61"/>
  <c r="AD61"/>
  <c r="AC61"/>
  <c r="AA61"/>
  <c r="Z61"/>
  <c r="X61"/>
  <c r="W61"/>
  <c r="U61"/>
  <c r="T61"/>
  <c r="R61"/>
  <c r="Q61"/>
  <c r="O61"/>
  <c r="N61"/>
  <c r="L61"/>
  <c r="K61"/>
  <c r="I61"/>
  <c r="H61"/>
  <c r="F61"/>
  <c r="AY56"/>
  <c r="AW56"/>
  <c r="AV56"/>
  <c r="AU55"/>
  <c r="AS55"/>
  <c r="AW55" s="1"/>
  <c r="AU54"/>
  <c r="AS54"/>
  <c r="AR54"/>
  <c r="AP54"/>
  <c r="AW54" s="1"/>
  <c r="AU53"/>
  <c r="AS53"/>
  <c r="AR53"/>
  <c r="AP53"/>
  <c r="AO53"/>
  <c r="AM53"/>
  <c r="AW53"/>
  <c r="AU52"/>
  <c r="AS52"/>
  <c r="AR52"/>
  <c r="AP52"/>
  <c r="AW52" s="1"/>
  <c r="AO52"/>
  <c r="AM52"/>
  <c r="AL52"/>
  <c r="AV52" s="1"/>
  <c r="AJ52"/>
  <c r="AU51"/>
  <c r="AS51"/>
  <c r="AR51"/>
  <c r="AP51"/>
  <c r="AO51"/>
  <c r="AM51"/>
  <c r="AW51" s="1"/>
  <c r="AL51"/>
  <c r="AJ51"/>
  <c r="AI51"/>
  <c r="AY51"/>
  <c r="AG51"/>
  <c r="AU50"/>
  <c r="AS50"/>
  <c r="AR50"/>
  <c r="AP50"/>
  <c r="AO50"/>
  <c r="AM50"/>
  <c r="AL50"/>
  <c r="AJ50"/>
  <c r="AI50"/>
  <c r="AG50"/>
  <c r="AF50"/>
  <c r="AY50"/>
  <c r="AD50"/>
  <c r="AW50"/>
  <c r="AU49"/>
  <c r="AS49"/>
  <c r="AR49"/>
  <c r="AP49"/>
  <c r="AO49"/>
  <c r="AM49"/>
  <c r="AL49"/>
  <c r="AJ49"/>
  <c r="AI49"/>
  <c r="AG49"/>
  <c r="AF49"/>
  <c r="AD49"/>
  <c r="AV49" s="1"/>
  <c r="AC49"/>
  <c r="AA49"/>
  <c r="AU48"/>
  <c r="AS48"/>
  <c r="AR48"/>
  <c r="AP48"/>
  <c r="AO48"/>
  <c r="AM48"/>
  <c r="AL48"/>
  <c r="AJ48"/>
  <c r="AI48"/>
  <c r="AG48"/>
  <c r="AF48"/>
  <c r="AD48"/>
  <c r="AW48"/>
  <c r="AC48"/>
  <c r="AA48"/>
  <c r="Z48"/>
  <c r="AV48"/>
  <c r="AC41" i="4" s="1"/>
  <c r="X48" i="3"/>
  <c r="AU47"/>
  <c r="AS47"/>
  <c r="AR47"/>
  <c r="AP47"/>
  <c r="AO47"/>
  <c r="AM47"/>
  <c r="AL47"/>
  <c r="AJ47"/>
  <c r="AI47"/>
  <c r="AG47"/>
  <c r="AF47"/>
  <c r="AD47"/>
  <c r="AC47"/>
  <c r="AA47"/>
  <c r="Z47"/>
  <c r="X47"/>
  <c r="AV47" s="1"/>
  <c r="W47"/>
  <c r="AY47"/>
  <c r="U47"/>
  <c r="AU46"/>
  <c r="AS46"/>
  <c r="AR46"/>
  <c r="AP46"/>
  <c r="AO46"/>
  <c r="AM46"/>
  <c r="AL46"/>
  <c r="AJ46"/>
  <c r="AI46"/>
  <c r="AG46"/>
  <c r="AF46"/>
  <c r="AD46"/>
  <c r="AC46"/>
  <c r="AA46"/>
  <c r="Z46"/>
  <c r="X46"/>
  <c r="W46"/>
  <c r="U46"/>
  <c r="T46"/>
  <c r="R46"/>
  <c r="AU45"/>
  <c r="AS45"/>
  <c r="AR45"/>
  <c r="AP45"/>
  <c r="AO45"/>
  <c r="AM45"/>
  <c r="AL45"/>
  <c r="AJ45"/>
  <c r="AI45"/>
  <c r="AG45"/>
  <c r="AF45"/>
  <c r="AD45"/>
  <c r="AC45"/>
  <c r="AA45"/>
  <c r="Z45"/>
  <c r="X45"/>
  <c r="W45"/>
  <c r="U45"/>
  <c r="T45"/>
  <c r="R45"/>
  <c r="Q45"/>
  <c r="O45"/>
  <c r="AU44"/>
  <c r="AS44"/>
  <c r="AR44"/>
  <c r="AP44"/>
  <c r="AO44"/>
  <c r="AM44"/>
  <c r="AL44"/>
  <c r="AJ44"/>
  <c r="AI44"/>
  <c r="AG44"/>
  <c r="AF44"/>
  <c r="AD44"/>
  <c r="AC44"/>
  <c r="AA44"/>
  <c r="Z44"/>
  <c r="X44"/>
  <c r="W44"/>
  <c r="U44"/>
  <c r="T44"/>
  <c r="R44"/>
  <c r="Q44"/>
  <c r="O44"/>
  <c r="N44"/>
  <c r="L44"/>
  <c r="AU43"/>
  <c r="AS43"/>
  <c r="AR43"/>
  <c r="AP43"/>
  <c r="AO43"/>
  <c r="AM43"/>
  <c r="AL43"/>
  <c r="AJ43"/>
  <c r="AI43"/>
  <c r="AG43"/>
  <c r="AF43"/>
  <c r="AD43"/>
  <c r="AC43"/>
  <c r="AA43"/>
  <c r="Z43"/>
  <c r="X43"/>
  <c r="W43"/>
  <c r="U43"/>
  <c r="T43"/>
  <c r="R43"/>
  <c r="Q43"/>
  <c r="O43"/>
  <c r="N43"/>
  <c r="AV43" s="1"/>
  <c r="L43"/>
  <c r="K43"/>
  <c r="I43"/>
  <c r="AW43" s="1"/>
  <c r="AU42"/>
  <c r="AS42"/>
  <c r="AR42"/>
  <c r="AP42"/>
  <c r="AO42"/>
  <c r="AM42"/>
  <c r="AL42"/>
  <c r="AJ42"/>
  <c r="AI42"/>
  <c r="AG42"/>
  <c r="AF42"/>
  <c r="AD42"/>
  <c r="AC42"/>
  <c r="AA42"/>
  <c r="Z42"/>
  <c r="X42"/>
  <c r="W42"/>
  <c r="U42"/>
  <c r="T42"/>
  <c r="R42"/>
  <c r="Q42"/>
  <c r="O42"/>
  <c r="N42"/>
  <c r="L42"/>
  <c r="K42"/>
  <c r="AV42" s="1"/>
  <c r="I42"/>
  <c r="H42"/>
  <c r="F42"/>
  <c r="AW42"/>
  <c r="AD35" i="4" s="1"/>
  <c r="AY75" i="2"/>
  <c r="P66" i="4" s="1"/>
  <c r="AW75" i="2"/>
  <c r="AV75"/>
  <c r="BC74"/>
  <c r="L65" i="4" s="1"/>
  <c r="AU74" i="2"/>
  <c r="AY74"/>
  <c r="P65" i="4"/>
  <c r="AS74" i="2"/>
  <c r="AW74"/>
  <c r="AU73"/>
  <c r="AY73" s="1"/>
  <c r="P64" i="4" s="1"/>
  <c r="AS73" i="2"/>
  <c r="AR73"/>
  <c r="AP73"/>
  <c r="AU72"/>
  <c r="AS72"/>
  <c r="AR72"/>
  <c r="AP72"/>
  <c r="AW72" s="1"/>
  <c r="AO72"/>
  <c r="AM72"/>
  <c r="BK71"/>
  <c r="T62" i="4" s="1"/>
  <c r="AU71" i="2"/>
  <c r="AS71"/>
  <c r="AR71"/>
  <c r="AP71"/>
  <c r="AO71"/>
  <c r="AM71"/>
  <c r="AL71"/>
  <c r="AY71" s="1"/>
  <c r="P62" i="4" s="1"/>
  <c r="AJ71" i="2"/>
  <c r="AV71" s="1"/>
  <c r="BD71" s="1"/>
  <c r="AU70"/>
  <c r="AS70"/>
  <c r="AR70"/>
  <c r="AP70"/>
  <c r="AO70"/>
  <c r="AM70"/>
  <c r="AL70"/>
  <c r="AJ70"/>
  <c r="AI70"/>
  <c r="AY70" s="1"/>
  <c r="P61" i="4" s="1"/>
  <c r="AG70" i="2"/>
  <c r="AV70"/>
  <c r="AU69"/>
  <c r="AS69"/>
  <c r="AR69"/>
  <c r="AP69"/>
  <c r="AO69"/>
  <c r="AM69"/>
  <c r="AL69"/>
  <c r="AJ69"/>
  <c r="AI69"/>
  <c r="AG69"/>
  <c r="AF69"/>
  <c r="AY69"/>
  <c r="P60" i="4" s="1"/>
  <c r="AD69" i="2"/>
  <c r="AU68"/>
  <c r="AS68"/>
  <c r="AR68"/>
  <c r="AP68"/>
  <c r="AO68"/>
  <c r="AM68"/>
  <c r="AL68"/>
  <c r="AJ68"/>
  <c r="AI68"/>
  <c r="AG68"/>
  <c r="AF68"/>
  <c r="AD68"/>
  <c r="AC68"/>
  <c r="AY68"/>
  <c r="P59" i="4" s="1"/>
  <c r="AA68" i="2"/>
  <c r="AU67"/>
  <c r="AS67"/>
  <c r="AR67"/>
  <c r="AP67"/>
  <c r="AO67"/>
  <c r="AM67"/>
  <c r="AL67"/>
  <c r="AJ67"/>
  <c r="AI67"/>
  <c r="AG67"/>
  <c r="AF67"/>
  <c r="AD67"/>
  <c r="AC67"/>
  <c r="AA67"/>
  <c r="Z67"/>
  <c r="AY67"/>
  <c r="P58" i="4"/>
  <c r="X67" i="2"/>
  <c r="AV67" s="1"/>
  <c r="AU66"/>
  <c r="AS66"/>
  <c r="AR66"/>
  <c r="AP66"/>
  <c r="AO66"/>
  <c r="AM66"/>
  <c r="AL66"/>
  <c r="AJ66"/>
  <c r="AI66"/>
  <c r="AG66"/>
  <c r="AF66"/>
  <c r="AD66"/>
  <c r="AC66"/>
  <c r="AA66"/>
  <c r="Z66"/>
  <c r="AY66" s="1"/>
  <c r="X66"/>
  <c r="W66"/>
  <c r="U66"/>
  <c r="AU65"/>
  <c r="AS65"/>
  <c r="AR65"/>
  <c r="AP65"/>
  <c r="AO65"/>
  <c r="AM65"/>
  <c r="AL65"/>
  <c r="AJ65"/>
  <c r="AI65"/>
  <c r="AG65"/>
  <c r="AF65"/>
  <c r="AD65"/>
  <c r="AC65"/>
  <c r="AA65"/>
  <c r="Z65"/>
  <c r="X65"/>
  <c r="W65"/>
  <c r="U65"/>
  <c r="T65"/>
  <c r="R65"/>
  <c r="AU64"/>
  <c r="AS64"/>
  <c r="AR64"/>
  <c r="AP64"/>
  <c r="AO64"/>
  <c r="AM64"/>
  <c r="AL64"/>
  <c r="AJ64"/>
  <c r="AI64"/>
  <c r="AG64"/>
  <c r="AF64"/>
  <c r="AD64"/>
  <c r="AC64"/>
  <c r="AA64"/>
  <c r="Z64"/>
  <c r="X64"/>
  <c r="W64"/>
  <c r="U64"/>
  <c r="T64"/>
  <c r="R64"/>
  <c r="Q64"/>
  <c r="O64"/>
  <c r="AU63"/>
  <c r="AS63"/>
  <c r="AR63"/>
  <c r="AP63"/>
  <c r="AO63"/>
  <c r="AM63"/>
  <c r="AL63"/>
  <c r="AJ63"/>
  <c r="AI63"/>
  <c r="AG63"/>
  <c r="AF63"/>
  <c r="AD63"/>
  <c r="AC63"/>
  <c r="AA63"/>
  <c r="Z63"/>
  <c r="X63"/>
  <c r="W63"/>
  <c r="U63"/>
  <c r="T63"/>
  <c r="R63"/>
  <c r="Q63"/>
  <c r="O63"/>
  <c r="N63"/>
  <c r="L63"/>
  <c r="AU62"/>
  <c r="AS62"/>
  <c r="AR62"/>
  <c r="AP62"/>
  <c r="AO62"/>
  <c r="AM62"/>
  <c r="AL62"/>
  <c r="AJ62"/>
  <c r="AI62"/>
  <c r="AG62"/>
  <c r="AF62"/>
  <c r="AD62"/>
  <c r="AC62"/>
  <c r="AA62"/>
  <c r="Z62"/>
  <c r="X62"/>
  <c r="W62"/>
  <c r="U62"/>
  <c r="T62"/>
  <c r="R62"/>
  <c r="Q62"/>
  <c r="O62"/>
  <c r="N62"/>
  <c r="L62"/>
  <c r="K62"/>
  <c r="AY62" s="1"/>
  <c r="I62"/>
  <c r="AU61"/>
  <c r="AS61"/>
  <c r="AR61"/>
  <c r="AP61"/>
  <c r="AO61"/>
  <c r="AM61"/>
  <c r="AL61"/>
  <c r="AJ61"/>
  <c r="AI61"/>
  <c r="AG61"/>
  <c r="AF61"/>
  <c r="AD61"/>
  <c r="AC61"/>
  <c r="AA61"/>
  <c r="Z61"/>
  <c r="X61"/>
  <c r="W61"/>
  <c r="U61"/>
  <c r="T61"/>
  <c r="R61"/>
  <c r="Q61"/>
  <c r="O61"/>
  <c r="N61"/>
  <c r="L61"/>
  <c r="K61"/>
  <c r="AY61" s="1"/>
  <c r="I61"/>
  <c r="H61"/>
  <c r="F61"/>
  <c r="AW61" s="1"/>
  <c r="N52" i="4" s="1"/>
  <c r="AS60" i="2"/>
  <c r="AG60"/>
  <c r="BK56"/>
  <c r="T49" i="4"/>
  <c r="BC56" i="2"/>
  <c r="L49" i="4"/>
  <c r="AY56" i="2"/>
  <c r="P49" i="4"/>
  <c r="AW56" i="2"/>
  <c r="N49" i="4"/>
  <c r="AV56" i="2"/>
  <c r="M49" i="4"/>
  <c r="AU55" i="2"/>
  <c r="AY55"/>
  <c r="AS55"/>
  <c r="AW55"/>
  <c r="N48" i="4"/>
  <c r="AU54" i="2"/>
  <c r="AS54"/>
  <c r="AR54"/>
  <c r="AP54"/>
  <c r="AW54"/>
  <c r="N47" i="4" s="1"/>
  <c r="AU53" i="2"/>
  <c r="AS53"/>
  <c r="AR53"/>
  <c r="AY53" s="1"/>
  <c r="AP53"/>
  <c r="AO53"/>
  <c r="AM53"/>
  <c r="AU52"/>
  <c r="AS52"/>
  <c r="AR52"/>
  <c r="AP52"/>
  <c r="AO52"/>
  <c r="AY52" s="1"/>
  <c r="AM52"/>
  <c r="AL52"/>
  <c r="AJ52"/>
  <c r="AU51"/>
  <c r="AS51"/>
  <c r="AR51"/>
  <c r="AP51"/>
  <c r="AO51"/>
  <c r="AM51"/>
  <c r="AL51"/>
  <c r="AJ51"/>
  <c r="AI51"/>
  <c r="AG51"/>
  <c r="AW51" s="1"/>
  <c r="N44" i="4" s="1"/>
  <c r="AU50" i="2"/>
  <c r="AS50"/>
  <c r="AR50"/>
  <c r="AP50"/>
  <c r="AO50"/>
  <c r="AM50"/>
  <c r="AL50"/>
  <c r="AJ50"/>
  <c r="AI50"/>
  <c r="AG50"/>
  <c r="AW50" s="1"/>
  <c r="AF50"/>
  <c r="AD50"/>
  <c r="N43" i="4"/>
  <c r="AU49" i="2"/>
  <c r="AS49"/>
  <c r="AR49"/>
  <c r="AP49"/>
  <c r="AO49"/>
  <c r="AM49"/>
  <c r="AL49"/>
  <c r="AJ49"/>
  <c r="AI49"/>
  <c r="AG49"/>
  <c r="AF49"/>
  <c r="AD49"/>
  <c r="AC49"/>
  <c r="AA49"/>
  <c r="AU48"/>
  <c r="AS48"/>
  <c r="AR48"/>
  <c r="AP48"/>
  <c r="AO48"/>
  <c r="AM48"/>
  <c r="AL48"/>
  <c r="AJ48"/>
  <c r="AI48"/>
  <c r="AG48"/>
  <c r="AF48"/>
  <c r="AD48"/>
  <c r="AC48"/>
  <c r="AA48"/>
  <c r="Z48"/>
  <c r="X48"/>
  <c r="AU47"/>
  <c r="AS47"/>
  <c r="AR47"/>
  <c r="AP47"/>
  <c r="AO47"/>
  <c r="AM47"/>
  <c r="AL47"/>
  <c r="AJ47"/>
  <c r="AI47"/>
  <c r="AG47"/>
  <c r="AF47"/>
  <c r="AD47"/>
  <c r="AC47"/>
  <c r="AA47"/>
  <c r="Z47"/>
  <c r="X47"/>
  <c r="W47"/>
  <c r="U47"/>
  <c r="AW47" s="1"/>
  <c r="N40" i="4" s="1"/>
  <c r="AU46" i="2"/>
  <c r="AS46"/>
  <c r="AR46"/>
  <c r="AP46"/>
  <c r="AO46"/>
  <c r="AM46"/>
  <c r="AL46"/>
  <c r="AJ46"/>
  <c r="AI46"/>
  <c r="AG46"/>
  <c r="AF46"/>
  <c r="AD46"/>
  <c r="AC46"/>
  <c r="AA46"/>
  <c r="Z46"/>
  <c r="X46"/>
  <c r="W46"/>
  <c r="U46"/>
  <c r="AW46" s="1"/>
  <c r="N39" i="4" s="1"/>
  <c r="T46" i="2"/>
  <c r="R46"/>
  <c r="AU45"/>
  <c r="AS45"/>
  <c r="AR45"/>
  <c r="AP45"/>
  <c r="AO45"/>
  <c r="AM45"/>
  <c r="AL45"/>
  <c r="AJ45"/>
  <c r="AI45"/>
  <c r="AG45"/>
  <c r="AF45"/>
  <c r="AD45"/>
  <c r="AC45"/>
  <c r="AA45"/>
  <c r="Z45"/>
  <c r="X45"/>
  <c r="AW45" s="1"/>
  <c r="W45"/>
  <c r="U45"/>
  <c r="N38" i="4"/>
  <c r="T45" i="2"/>
  <c r="R45"/>
  <c r="Q45"/>
  <c r="AV45"/>
  <c r="O45"/>
  <c r="AU44"/>
  <c r="AS44"/>
  <c r="AR44"/>
  <c r="AP44"/>
  <c r="AO44"/>
  <c r="AM44"/>
  <c r="AL44"/>
  <c r="AJ44"/>
  <c r="AI44"/>
  <c r="AG44"/>
  <c r="AF44"/>
  <c r="AD44"/>
  <c r="AC44"/>
  <c r="AA44"/>
  <c r="Z44"/>
  <c r="X44"/>
  <c r="W44"/>
  <c r="U44"/>
  <c r="T44"/>
  <c r="R44"/>
  <c r="Q44"/>
  <c r="O44"/>
  <c r="N44"/>
  <c r="L44"/>
  <c r="AU43"/>
  <c r="AS43"/>
  <c r="AR43"/>
  <c r="AP43"/>
  <c r="AO43"/>
  <c r="AM43"/>
  <c r="AL43"/>
  <c r="AJ43"/>
  <c r="AI43"/>
  <c r="AG43"/>
  <c r="AF43"/>
  <c r="AD43"/>
  <c r="AC43"/>
  <c r="AA43"/>
  <c r="Z43"/>
  <c r="X43"/>
  <c r="W43"/>
  <c r="U43"/>
  <c r="T43"/>
  <c r="R43"/>
  <c r="Q43"/>
  <c r="O43"/>
  <c r="N43"/>
  <c r="L43"/>
  <c r="K43"/>
  <c r="I43"/>
  <c r="AW43"/>
  <c r="N36" i="4" s="1"/>
  <c r="AU42" i="2"/>
  <c r="AS42"/>
  <c r="AR42"/>
  <c r="AP42"/>
  <c r="AO42"/>
  <c r="AM42"/>
  <c r="AL42"/>
  <c r="AJ42"/>
  <c r="AI42"/>
  <c r="AG42"/>
  <c r="AF42"/>
  <c r="AD42"/>
  <c r="AC42"/>
  <c r="AA42"/>
  <c r="Z42"/>
  <c r="X42"/>
  <c r="W42"/>
  <c r="U42"/>
  <c r="T42"/>
  <c r="R42"/>
  <c r="Q42"/>
  <c r="O42"/>
  <c r="N42"/>
  <c r="L42"/>
  <c r="K42"/>
  <c r="I42"/>
  <c r="H42"/>
  <c r="F42"/>
  <c r="CT33" i="1"/>
  <c r="CT6"/>
  <c r="CT32"/>
  <c r="CT12"/>
  <c r="CT31"/>
  <c r="CT11"/>
  <c r="CT30"/>
  <c r="CT10"/>
  <c r="CT29"/>
  <c r="CT9"/>
  <c r="CT28"/>
  <c r="CT8"/>
  <c r="CT27"/>
  <c r="CT7"/>
  <c r="CT26"/>
  <c r="CT25"/>
  <c r="CT5"/>
  <c r="CT24"/>
  <c r="CT4"/>
  <c r="CT23"/>
  <c r="CT22"/>
  <c r="CT21"/>
  <c r="CT20"/>
  <c r="CT19"/>
  <c r="CT18"/>
  <c r="CT17"/>
  <c r="CT16"/>
  <c r="CT15"/>
  <c r="CT14"/>
  <c r="CT13"/>
  <c r="CN32"/>
  <c r="CR32" s="1"/>
  <c r="H29" i="4"/>
  <c r="CN31" i="1"/>
  <c r="CN30"/>
  <c r="CR30" s="1"/>
  <c r="H27" i="4" s="1"/>
  <c r="BG52" i="2" s="1"/>
  <c r="CN29" i="1"/>
  <c r="CN28"/>
  <c r="CN27"/>
  <c r="CN26"/>
  <c r="CN25"/>
  <c r="CN24"/>
  <c r="CN23"/>
  <c r="CN22"/>
  <c r="CN21"/>
  <c r="CN20"/>
  <c r="CN19"/>
  <c r="CN18"/>
  <c r="CN17"/>
  <c r="CN16"/>
  <c r="CN15"/>
  <c r="CN14"/>
  <c r="CN13"/>
  <c r="CN12"/>
  <c r="CN11"/>
  <c r="CN10"/>
  <c r="CN9"/>
  <c r="CN8"/>
  <c r="CN7"/>
  <c r="CN6"/>
  <c r="CN5"/>
  <c r="CK4"/>
  <c r="CK31"/>
  <c r="CK30"/>
  <c r="CK29"/>
  <c r="CK28"/>
  <c r="CK27"/>
  <c r="CK26"/>
  <c r="CK25"/>
  <c r="CK24"/>
  <c r="CK23"/>
  <c r="CK22"/>
  <c r="CK21"/>
  <c r="CK20"/>
  <c r="CK19"/>
  <c r="CK18"/>
  <c r="CK17"/>
  <c r="CK16"/>
  <c r="CK15"/>
  <c r="CK14"/>
  <c r="CK13"/>
  <c r="CK12"/>
  <c r="CK11"/>
  <c r="CK10"/>
  <c r="CK9"/>
  <c r="CK8"/>
  <c r="CK7"/>
  <c r="CK6"/>
  <c r="CK5"/>
  <c r="CH4"/>
  <c r="CH30"/>
  <c r="CH29"/>
  <c r="CH28"/>
  <c r="CH27"/>
  <c r="CH26"/>
  <c r="CH25"/>
  <c r="CH24"/>
  <c r="CH23"/>
  <c r="CH22"/>
  <c r="CH21"/>
  <c r="CH20"/>
  <c r="CH19"/>
  <c r="CH18"/>
  <c r="CH17"/>
  <c r="CH16"/>
  <c r="CH15"/>
  <c r="CH14"/>
  <c r="CH13"/>
  <c r="CH12"/>
  <c r="CH11"/>
  <c r="CH10"/>
  <c r="CH9"/>
  <c r="CH8"/>
  <c r="CH7"/>
  <c r="CH6"/>
  <c r="CH5"/>
  <c r="CE4"/>
  <c r="CE29"/>
  <c r="CE28"/>
  <c r="CE27"/>
  <c r="CO27" s="1"/>
  <c r="CE26"/>
  <c r="CE25"/>
  <c r="CE24"/>
  <c r="CE23"/>
  <c r="CE22"/>
  <c r="CE21"/>
  <c r="CE20"/>
  <c r="CE19"/>
  <c r="CE18"/>
  <c r="CE17"/>
  <c r="CE16"/>
  <c r="CE15"/>
  <c r="CE14"/>
  <c r="CE13"/>
  <c r="CE12"/>
  <c r="CE11"/>
  <c r="CE10"/>
  <c r="CE9"/>
  <c r="CE8"/>
  <c r="CE7"/>
  <c r="CE6"/>
  <c r="CE5"/>
  <c r="CB4"/>
  <c r="CB28"/>
  <c r="CB27"/>
  <c r="CB26"/>
  <c r="CB25"/>
  <c r="CB24"/>
  <c r="CB23"/>
  <c r="CB22"/>
  <c r="CB21"/>
  <c r="CB20"/>
  <c r="CB19"/>
  <c r="CB18"/>
  <c r="CB17"/>
  <c r="CB16"/>
  <c r="CB15"/>
  <c r="CB14"/>
  <c r="CB13"/>
  <c r="CB12"/>
  <c r="CB11"/>
  <c r="CB10"/>
  <c r="CB9"/>
  <c r="CB8"/>
  <c r="CB7"/>
  <c r="CB6"/>
  <c r="CB5"/>
  <c r="BY4"/>
  <c r="BY27"/>
  <c r="BY26"/>
  <c r="BY25"/>
  <c r="BY24"/>
  <c r="CR24" s="1"/>
  <c r="H21" i="4" s="1"/>
  <c r="BG46" i="2" s="1"/>
  <c r="BY23" i="1"/>
  <c r="BY22"/>
  <c r="BY21"/>
  <c r="BY20"/>
  <c r="BY19"/>
  <c r="BY18"/>
  <c r="BY17"/>
  <c r="BY16"/>
  <c r="BY15"/>
  <c r="BY14"/>
  <c r="BY13"/>
  <c r="BY12"/>
  <c r="BY11"/>
  <c r="BY10"/>
  <c r="BY9"/>
  <c r="BY8"/>
  <c r="BY7"/>
  <c r="BY6"/>
  <c r="BY5"/>
  <c r="BV4"/>
  <c r="BV26"/>
  <c r="BV25"/>
  <c r="BV24"/>
  <c r="BV23"/>
  <c r="BV22"/>
  <c r="BV21"/>
  <c r="BV20"/>
  <c r="BV19"/>
  <c r="BV18"/>
  <c r="BV17"/>
  <c r="BV16"/>
  <c r="BV15"/>
  <c r="BV14"/>
  <c r="BV13"/>
  <c r="BV12"/>
  <c r="BV11"/>
  <c r="BV10"/>
  <c r="BV9"/>
  <c r="BV8"/>
  <c r="BV7"/>
  <c r="BV6"/>
  <c r="BV5"/>
  <c r="BS4"/>
  <c r="BS25"/>
  <c r="BS24"/>
  <c r="BS23"/>
  <c r="BS22"/>
  <c r="BS21"/>
  <c r="BS20"/>
  <c r="BS19"/>
  <c r="BS18"/>
  <c r="BS17"/>
  <c r="BS16"/>
  <c r="BS15"/>
  <c r="BS14"/>
  <c r="BS13"/>
  <c r="BS12"/>
  <c r="BS11"/>
  <c r="BS10"/>
  <c r="BS9"/>
  <c r="BS8"/>
  <c r="BS7"/>
  <c r="BS6"/>
  <c r="BS5"/>
  <c r="BP4"/>
  <c r="BP24"/>
  <c r="BP23"/>
  <c r="BP22"/>
  <c r="BP21"/>
  <c r="BP20"/>
  <c r="BP19"/>
  <c r="BP18"/>
  <c r="BP17"/>
  <c r="BP16"/>
  <c r="BP15"/>
  <c r="BP14"/>
  <c r="BP13"/>
  <c r="BP12"/>
  <c r="BP11"/>
  <c r="BP10"/>
  <c r="BP9"/>
  <c r="BP8"/>
  <c r="BP7"/>
  <c r="BP6"/>
  <c r="BP5"/>
  <c r="BM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J4"/>
  <c r="BJ22"/>
  <c r="BJ9"/>
  <c r="BJ7"/>
  <c r="BJ5"/>
  <c r="BJ21"/>
  <c r="BJ20"/>
  <c r="BJ19"/>
  <c r="BJ18"/>
  <c r="BJ17"/>
  <c r="BJ16"/>
  <c r="BJ15"/>
  <c r="BJ14"/>
  <c r="BJ13"/>
  <c r="BJ12"/>
  <c r="BJ11"/>
  <c r="BJ10"/>
  <c r="BJ8"/>
  <c r="BJ6"/>
  <c r="CL32"/>
  <c r="CP32"/>
  <c r="CL31"/>
  <c r="CL30"/>
  <c r="CL29"/>
  <c r="CL28"/>
  <c r="CL27"/>
  <c r="CL26"/>
  <c r="CL25"/>
  <c r="CL24"/>
  <c r="CL23"/>
  <c r="CL22"/>
  <c r="CL21"/>
  <c r="CL20"/>
  <c r="CL19"/>
  <c r="CL18"/>
  <c r="CL17"/>
  <c r="CL16"/>
  <c r="CL15"/>
  <c r="CL14"/>
  <c r="CL13"/>
  <c r="CL12"/>
  <c r="CL11"/>
  <c r="CL10"/>
  <c r="CL9"/>
  <c r="CL8"/>
  <c r="CL7"/>
  <c r="CL6"/>
  <c r="CL5"/>
  <c r="CI4"/>
  <c r="CI31"/>
  <c r="CI30"/>
  <c r="CP30" s="1"/>
  <c r="CI29"/>
  <c r="CI28"/>
  <c r="CI27"/>
  <c r="CI26"/>
  <c r="CI25"/>
  <c r="CI24"/>
  <c r="CI23"/>
  <c r="CP23"/>
  <c r="CI22"/>
  <c r="CI21"/>
  <c r="CI20"/>
  <c r="CI19"/>
  <c r="CI18"/>
  <c r="CI17"/>
  <c r="CI16"/>
  <c r="CI15"/>
  <c r="CI14"/>
  <c r="CI13"/>
  <c r="CI12"/>
  <c r="CI11"/>
  <c r="CI10"/>
  <c r="CI9"/>
  <c r="CI8"/>
  <c r="CI7"/>
  <c r="CI6"/>
  <c r="CI5"/>
  <c r="CF4"/>
  <c r="CF30"/>
  <c r="CF29"/>
  <c r="CF28"/>
  <c r="CF27"/>
  <c r="CF26"/>
  <c r="CF25"/>
  <c r="CF24"/>
  <c r="CF23"/>
  <c r="CF22"/>
  <c r="CF21"/>
  <c r="CF20"/>
  <c r="CF19"/>
  <c r="CF18"/>
  <c r="CF17"/>
  <c r="CF16"/>
  <c r="CF15"/>
  <c r="CF14"/>
  <c r="CF13"/>
  <c r="CF12"/>
  <c r="CF11"/>
  <c r="CF10"/>
  <c r="CF9"/>
  <c r="CF8"/>
  <c r="CF7"/>
  <c r="CF6"/>
  <c r="CF5"/>
  <c r="CC4"/>
  <c r="CC29"/>
  <c r="CC28"/>
  <c r="CC27"/>
  <c r="CC26"/>
  <c r="CC25"/>
  <c r="CC24"/>
  <c r="CC23"/>
  <c r="CC22"/>
  <c r="CC21"/>
  <c r="CC20"/>
  <c r="CC19"/>
  <c r="CC18"/>
  <c r="CC17"/>
  <c r="CC16"/>
  <c r="CC15"/>
  <c r="CC14"/>
  <c r="CC13"/>
  <c r="CC12"/>
  <c r="CC11"/>
  <c r="CC10"/>
  <c r="CC9"/>
  <c r="CC8"/>
  <c r="CC7"/>
  <c r="CC6"/>
  <c r="CC5"/>
  <c r="BZ4"/>
  <c r="BZ28"/>
  <c r="BZ27"/>
  <c r="BZ26"/>
  <c r="BZ25"/>
  <c r="BZ24"/>
  <c r="BZ23"/>
  <c r="BZ22"/>
  <c r="BZ21"/>
  <c r="BZ20"/>
  <c r="BZ19"/>
  <c r="BZ18"/>
  <c r="BZ17"/>
  <c r="BZ16"/>
  <c r="BZ15"/>
  <c r="BZ14"/>
  <c r="BZ13"/>
  <c r="BZ12"/>
  <c r="BZ11"/>
  <c r="BZ10"/>
  <c r="BZ9"/>
  <c r="BZ8"/>
  <c r="BZ7"/>
  <c r="BZ6"/>
  <c r="BZ5"/>
  <c r="BW4"/>
  <c r="BW27"/>
  <c r="BW26"/>
  <c r="BW25"/>
  <c r="CP25" s="1"/>
  <c r="F22" i="4" s="1"/>
  <c r="BW24" i="1"/>
  <c r="BW23"/>
  <c r="BW22"/>
  <c r="BW21"/>
  <c r="BW20"/>
  <c r="BW19"/>
  <c r="BW18"/>
  <c r="BW17"/>
  <c r="BW16"/>
  <c r="BW15"/>
  <c r="BW14"/>
  <c r="BW13"/>
  <c r="BW12"/>
  <c r="BW11"/>
  <c r="BW10"/>
  <c r="BW9"/>
  <c r="BW8"/>
  <c r="BW7"/>
  <c r="BW6"/>
  <c r="BW5"/>
  <c r="BT4"/>
  <c r="BT26"/>
  <c r="BT25"/>
  <c r="BT24"/>
  <c r="BT23"/>
  <c r="BT22"/>
  <c r="CP22" s="1"/>
  <c r="F18" i="4" s="1"/>
  <c r="BT21" i="1"/>
  <c r="BT20"/>
  <c r="BT19"/>
  <c r="BT18"/>
  <c r="BT17"/>
  <c r="BT16"/>
  <c r="BT15"/>
  <c r="BT14"/>
  <c r="BT13"/>
  <c r="BT12"/>
  <c r="BT11"/>
  <c r="BT10"/>
  <c r="BT9"/>
  <c r="BT8"/>
  <c r="BT7"/>
  <c r="BT6"/>
  <c r="CP6" s="1"/>
  <c r="F1" i="4" s="1"/>
  <c r="BT5" i="1"/>
  <c r="BQ4"/>
  <c r="BQ25"/>
  <c r="BQ24"/>
  <c r="BQ23"/>
  <c r="BQ22"/>
  <c r="BQ21"/>
  <c r="BQ20"/>
  <c r="BQ19"/>
  <c r="BQ18"/>
  <c r="BQ17"/>
  <c r="BQ16"/>
  <c r="BQ15"/>
  <c r="BQ14"/>
  <c r="BQ13"/>
  <c r="BQ12"/>
  <c r="BQ11"/>
  <c r="BQ10"/>
  <c r="BQ9"/>
  <c r="BQ8"/>
  <c r="CP8" s="1"/>
  <c r="F3" i="4" s="1"/>
  <c r="BQ7" i="1"/>
  <c r="BQ6"/>
  <c r="BQ5"/>
  <c r="BN4"/>
  <c r="BN24"/>
  <c r="BN23"/>
  <c r="BN22"/>
  <c r="BN21"/>
  <c r="CP21" s="1"/>
  <c r="BN20"/>
  <c r="BN19"/>
  <c r="BN18"/>
  <c r="BN17"/>
  <c r="BN16"/>
  <c r="BN15"/>
  <c r="BN14"/>
  <c r="BN13"/>
  <c r="BN12"/>
  <c r="BN11"/>
  <c r="BN10"/>
  <c r="BN9"/>
  <c r="BN8"/>
  <c r="BN7"/>
  <c r="BN6"/>
  <c r="BN5"/>
  <c r="BK4"/>
  <c r="BK5"/>
  <c r="BK23"/>
  <c r="BK22"/>
  <c r="BK21"/>
  <c r="BK20"/>
  <c r="BK19"/>
  <c r="BK18"/>
  <c r="BK17"/>
  <c r="BK16"/>
  <c r="BK15"/>
  <c r="BK14"/>
  <c r="BK13"/>
  <c r="BK12"/>
  <c r="BK11"/>
  <c r="BK10"/>
  <c r="BK9"/>
  <c r="BK8"/>
  <c r="BK7"/>
  <c r="BK6"/>
  <c r="BH4"/>
  <c r="BH22"/>
  <c r="BH5"/>
  <c r="BH21"/>
  <c r="BH20"/>
  <c r="BH19"/>
  <c r="BH18"/>
  <c r="BH17"/>
  <c r="BH16"/>
  <c r="BH15"/>
  <c r="BH14"/>
  <c r="BH13"/>
  <c r="BH12"/>
  <c r="BH11"/>
  <c r="BH10"/>
  <c r="BH9"/>
  <c r="BH8"/>
  <c r="BH7"/>
  <c r="BH6"/>
  <c r="BG4"/>
  <c r="BG21"/>
  <c r="BG20"/>
  <c r="BG17"/>
  <c r="BG13"/>
  <c r="BG11"/>
  <c r="BG5"/>
  <c r="BG19"/>
  <c r="BG18"/>
  <c r="BG16"/>
  <c r="BG15"/>
  <c r="BG14"/>
  <c r="BG12"/>
  <c r="BG10"/>
  <c r="BG9"/>
  <c r="BG8"/>
  <c r="BG7"/>
  <c r="BG6"/>
  <c r="BE6"/>
  <c r="BE5"/>
  <c r="BE4"/>
  <c r="BE18"/>
  <c r="BE21"/>
  <c r="BE11"/>
  <c r="BE7"/>
  <c r="BE8"/>
  <c r="BE9"/>
  <c r="BE10"/>
  <c r="BE12"/>
  <c r="BE13"/>
  <c r="BE14"/>
  <c r="BE15"/>
  <c r="BE16"/>
  <c r="BE17"/>
  <c r="BE19"/>
  <c r="BE20"/>
  <c r="BB20"/>
  <c r="BD20"/>
  <c r="CR20" s="1"/>
  <c r="H11" i="4" s="1"/>
  <c r="BD19" i="1"/>
  <c r="BD18"/>
  <c r="BD16"/>
  <c r="BD15"/>
  <c r="BD14"/>
  <c r="BD13"/>
  <c r="BD12"/>
  <c r="BD11"/>
  <c r="BD10"/>
  <c r="BD9"/>
  <c r="BD8"/>
  <c r="BD7"/>
  <c r="BD6"/>
  <c r="BD5"/>
  <c r="BD4"/>
  <c r="BB19"/>
  <c r="BB18"/>
  <c r="BB16"/>
  <c r="BB15"/>
  <c r="BB14"/>
  <c r="BB13"/>
  <c r="BB12"/>
  <c r="BB11"/>
  <c r="BB10"/>
  <c r="BB9"/>
  <c r="BB8"/>
  <c r="BB7"/>
  <c r="BB5"/>
  <c r="BB6"/>
  <c r="BB4"/>
  <c r="AU5"/>
  <c r="CR33"/>
  <c r="CS33" s="1"/>
  <c r="I30" i="4" s="1"/>
  <c r="BA19" i="1"/>
  <c r="BA18"/>
  <c r="BA17"/>
  <c r="BA15"/>
  <c r="BA14"/>
  <c r="BA12"/>
  <c r="BA11"/>
  <c r="BA10"/>
  <c r="BA9"/>
  <c r="BA8"/>
  <c r="BA7"/>
  <c r="BA6"/>
  <c r="BA5"/>
  <c r="BA4"/>
  <c r="AY19"/>
  <c r="CP19" s="1"/>
  <c r="F14" i="4" s="1"/>
  <c r="AY18" i="1"/>
  <c r="AY17"/>
  <c r="AY15"/>
  <c r="AY14"/>
  <c r="AY12"/>
  <c r="AY11"/>
  <c r="AY10"/>
  <c r="AY9"/>
  <c r="AY8"/>
  <c r="AY7"/>
  <c r="AY6"/>
  <c r="AY5"/>
  <c r="AY4"/>
  <c r="CP33"/>
  <c r="AY37" i="6"/>
  <c r="AW37"/>
  <c r="AT32" i="4"/>
  <c r="AV37" i="6"/>
  <c r="AU36"/>
  <c r="AY36" s="1"/>
  <c r="AS36"/>
  <c r="AW36"/>
  <c r="AU35"/>
  <c r="AS35"/>
  <c r="AR35"/>
  <c r="AP35"/>
  <c r="AW35" s="1"/>
  <c r="AU34"/>
  <c r="AS34"/>
  <c r="AR34"/>
  <c r="AY34" s="1"/>
  <c r="AP34"/>
  <c r="AO34"/>
  <c r="AM34"/>
  <c r="AU33"/>
  <c r="AS33"/>
  <c r="AR33"/>
  <c r="AY33"/>
  <c r="AP33"/>
  <c r="AO33"/>
  <c r="AM33"/>
  <c r="AV33"/>
  <c r="AL33"/>
  <c r="AJ33"/>
  <c r="AW33"/>
  <c r="AU32"/>
  <c r="AS32"/>
  <c r="AR32"/>
  <c r="AP32"/>
  <c r="AO32"/>
  <c r="AM32"/>
  <c r="AL32"/>
  <c r="AJ32"/>
  <c r="AI32"/>
  <c r="AY32" s="1"/>
  <c r="AV27" i="4" s="1"/>
  <c r="AG32" i="6"/>
  <c r="AU31"/>
  <c r="AS31"/>
  <c r="AR31"/>
  <c r="AP31"/>
  <c r="AO31"/>
  <c r="AM31"/>
  <c r="AL31"/>
  <c r="AJ31"/>
  <c r="AW31" s="1"/>
  <c r="AT26" i="4" s="1"/>
  <c r="AI31" i="6"/>
  <c r="AG31"/>
  <c r="AF31"/>
  <c r="AY31"/>
  <c r="AV26" i="4" s="1"/>
  <c r="AD31" i="6"/>
  <c r="AU30"/>
  <c r="AS30"/>
  <c r="AR30"/>
  <c r="AP30"/>
  <c r="AO30"/>
  <c r="AM30"/>
  <c r="AL30"/>
  <c r="AJ30"/>
  <c r="AI30"/>
  <c r="AG30"/>
  <c r="AF30"/>
  <c r="AD30"/>
  <c r="AC30"/>
  <c r="AA30"/>
  <c r="AU29"/>
  <c r="AS29"/>
  <c r="AR29"/>
  <c r="AP29"/>
  <c r="AO29"/>
  <c r="AM29"/>
  <c r="AL29"/>
  <c r="AJ29"/>
  <c r="AI29"/>
  <c r="AG29"/>
  <c r="AF29"/>
  <c r="AD29"/>
  <c r="AC29"/>
  <c r="AA29"/>
  <c r="Z29"/>
  <c r="AY29" s="1"/>
  <c r="AV24" i="4" s="1"/>
  <c r="X29" i="6"/>
  <c r="AU28"/>
  <c r="AS28"/>
  <c r="AR28"/>
  <c r="AP28"/>
  <c r="AO28"/>
  <c r="AM28"/>
  <c r="AL28"/>
  <c r="AJ28"/>
  <c r="AI28"/>
  <c r="AG28"/>
  <c r="AF28"/>
  <c r="AD28"/>
  <c r="AC28"/>
  <c r="AA28"/>
  <c r="Z28"/>
  <c r="X28"/>
  <c r="W28"/>
  <c r="AY28" s="1"/>
  <c r="AV23" i="4" s="1"/>
  <c r="U28" i="6"/>
  <c r="AW28" s="1"/>
  <c r="AT23" i="4" s="1"/>
  <c r="AU27" i="6"/>
  <c r="AS27"/>
  <c r="AR27"/>
  <c r="AP27"/>
  <c r="AO27"/>
  <c r="AM27"/>
  <c r="AL27"/>
  <c r="AJ27"/>
  <c r="AI27"/>
  <c r="AG27"/>
  <c r="AF27"/>
  <c r="AD27"/>
  <c r="AC27"/>
  <c r="AA27"/>
  <c r="Z27"/>
  <c r="X27"/>
  <c r="W27"/>
  <c r="U27"/>
  <c r="T27"/>
  <c r="R27"/>
  <c r="AU26"/>
  <c r="AS26"/>
  <c r="AR26"/>
  <c r="AP26"/>
  <c r="AO26"/>
  <c r="AM26"/>
  <c r="AL26"/>
  <c r="AJ26"/>
  <c r="AI26"/>
  <c r="AG26"/>
  <c r="AF26"/>
  <c r="AD26"/>
  <c r="AC26"/>
  <c r="AA26"/>
  <c r="Z26"/>
  <c r="X26"/>
  <c r="W26"/>
  <c r="AY26" s="1"/>
  <c r="AV21" i="4" s="1"/>
  <c r="U26" i="6"/>
  <c r="T26"/>
  <c r="R26"/>
  <c r="AV26" s="1"/>
  <c r="Q26"/>
  <c r="O26"/>
  <c r="AU25"/>
  <c r="AS25"/>
  <c r="AR25"/>
  <c r="AP25"/>
  <c r="AO25"/>
  <c r="AM25"/>
  <c r="AL25"/>
  <c r="AJ25"/>
  <c r="AI25"/>
  <c r="AG25"/>
  <c r="AF25"/>
  <c r="AD25"/>
  <c r="AC25"/>
  <c r="AA25"/>
  <c r="Z25"/>
  <c r="X25"/>
  <c r="W25"/>
  <c r="U25"/>
  <c r="T25"/>
  <c r="R25"/>
  <c r="Q25"/>
  <c r="O25"/>
  <c r="N25"/>
  <c r="AY25" s="1"/>
  <c r="AV20" i="4" s="1"/>
  <c r="L25" i="6"/>
  <c r="AU24"/>
  <c r="AS24"/>
  <c r="AR24"/>
  <c r="AP24"/>
  <c r="AO24"/>
  <c r="AM24"/>
  <c r="AL24"/>
  <c r="AJ24"/>
  <c r="AI24"/>
  <c r="AG24"/>
  <c r="AF24"/>
  <c r="AD24"/>
  <c r="AC24"/>
  <c r="AA24"/>
  <c r="Z24"/>
  <c r="X24"/>
  <c r="W24"/>
  <c r="U24"/>
  <c r="T24"/>
  <c r="R24"/>
  <c r="Q24"/>
  <c r="O24"/>
  <c r="N24"/>
  <c r="L24"/>
  <c r="K24"/>
  <c r="AY24" s="1"/>
  <c r="AV19" i="4" s="1"/>
  <c r="I24" i="6"/>
  <c r="AU23"/>
  <c r="AS23"/>
  <c r="AR23"/>
  <c r="AP23"/>
  <c r="AO23"/>
  <c r="AM23"/>
  <c r="AL23"/>
  <c r="AJ23"/>
  <c r="AI23"/>
  <c r="AG23"/>
  <c r="AF23"/>
  <c r="AD23"/>
  <c r="AC23"/>
  <c r="AA23"/>
  <c r="Z23"/>
  <c r="X23"/>
  <c r="W23"/>
  <c r="U23"/>
  <c r="T23"/>
  <c r="R23"/>
  <c r="Q23"/>
  <c r="O23"/>
  <c r="N23"/>
  <c r="L23"/>
  <c r="AW23" s="1"/>
  <c r="K23"/>
  <c r="I23"/>
  <c r="H23"/>
  <c r="F23"/>
  <c r="AY18"/>
  <c r="AW18"/>
  <c r="AZ18"/>
  <c r="AV18"/>
  <c r="AU17"/>
  <c r="AY17"/>
  <c r="AS17"/>
  <c r="AW17" s="1"/>
  <c r="AU16"/>
  <c r="AS16"/>
  <c r="AR16"/>
  <c r="AY16"/>
  <c r="AV13" i="4" s="1"/>
  <c r="AP16" i="6"/>
  <c r="AU15"/>
  <c r="AS15"/>
  <c r="AR15"/>
  <c r="AP15"/>
  <c r="AO15"/>
  <c r="AM15"/>
  <c r="AW15" s="1"/>
  <c r="AU14"/>
  <c r="AS14"/>
  <c r="AR14"/>
  <c r="AP14"/>
  <c r="AO14"/>
  <c r="AM14"/>
  <c r="AL14"/>
  <c r="AJ14"/>
  <c r="AU13"/>
  <c r="AS13"/>
  <c r="AR13"/>
  <c r="AP13"/>
  <c r="AO13"/>
  <c r="AM13"/>
  <c r="AW13"/>
  <c r="AL13"/>
  <c r="AJ13"/>
  <c r="AI13"/>
  <c r="AV13"/>
  <c r="AG13"/>
  <c r="AU12"/>
  <c r="AS12"/>
  <c r="AR12"/>
  <c r="AP12"/>
  <c r="AO12"/>
  <c r="AM12"/>
  <c r="AL12"/>
  <c r="AJ12"/>
  <c r="AI12"/>
  <c r="AG12"/>
  <c r="AF12"/>
  <c r="AY12" s="1"/>
  <c r="AV9" i="4" s="1"/>
  <c r="AD12" i="6"/>
  <c r="AU11"/>
  <c r="AS11"/>
  <c r="AR11"/>
  <c r="AP11"/>
  <c r="AO11"/>
  <c r="AM11"/>
  <c r="AL11"/>
  <c r="AJ11"/>
  <c r="AI11"/>
  <c r="AG11"/>
  <c r="AF11"/>
  <c r="AD11"/>
  <c r="AC11"/>
  <c r="AA11"/>
  <c r="AV11" s="1"/>
  <c r="AU10"/>
  <c r="AS10"/>
  <c r="AR10"/>
  <c r="AP10"/>
  <c r="AO10"/>
  <c r="AM10"/>
  <c r="AL10"/>
  <c r="AJ10"/>
  <c r="AI10"/>
  <c r="AG10"/>
  <c r="AF10"/>
  <c r="AD10"/>
  <c r="AW10" s="1"/>
  <c r="AC10"/>
  <c r="AA10"/>
  <c r="Z10"/>
  <c r="AY10"/>
  <c r="AV7" i="4" s="1"/>
  <c r="X10" i="6"/>
  <c r="AT7" i="4"/>
  <c r="AU9" i="6"/>
  <c r="AS9"/>
  <c r="AR9"/>
  <c r="AP9"/>
  <c r="AO9"/>
  <c r="AM9"/>
  <c r="AL9"/>
  <c r="AJ9"/>
  <c r="AI9"/>
  <c r="AG9"/>
  <c r="AF9"/>
  <c r="AD9"/>
  <c r="AC9"/>
  <c r="AA9"/>
  <c r="Z9"/>
  <c r="X9"/>
  <c r="W9"/>
  <c r="U9"/>
  <c r="AU8"/>
  <c r="AS8"/>
  <c r="AR8"/>
  <c r="AP8"/>
  <c r="AO8"/>
  <c r="AM8"/>
  <c r="AL8"/>
  <c r="AJ8"/>
  <c r="AI8"/>
  <c r="AG8"/>
  <c r="AF8"/>
  <c r="AD8"/>
  <c r="AC8"/>
  <c r="AA8"/>
  <c r="Z8"/>
  <c r="X8"/>
  <c r="W8"/>
  <c r="U8"/>
  <c r="T8"/>
  <c r="AY8" s="1"/>
  <c r="AV5" i="4"/>
  <c r="R8" i="6"/>
  <c r="AU7"/>
  <c r="AS7"/>
  <c r="AR7"/>
  <c r="AP7"/>
  <c r="AO7"/>
  <c r="AM7"/>
  <c r="AL7"/>
  <c r="AJ7"/>
  <c r="AI7"/>
  <c r="AG7"/>
  <c r="AF7"/>
  <c r="AD7"/>
  <c r="AC7"/>
  <c r="AA7"/>
  <c r="Z7"/>
  <c r="X7"/>
  <c r="W7"/>
  <c r="U7"/>
  <c r="T7"/>
  <c r="R7"/>
  <c r="Q7"/>
  <c r="AY7" s="1"/>
  <c r="AZ7" s="1"/>
  <c r="AW4" i="4" s="1"/>
  <c r="O7" i="6"/>
  <c r="AW7"/>
  <c r="AU6"/>
  <c r="AS6"/>
  <c r="AR6"/>
  <c r="AP6"/>
  <c r="AO6"/>
  <c r="AM6"/>
  <c r="AL6"/>
  <c r="AJ6"/>
  <c r="AI6"/>
  <c r="AG6"/>
  <c r="AF6"/>
  <c r="AD6"/>
  <c r="AC6"/>
  <c r="AA6"/>
  <c r="Z6"/>
  <c r="X6"/>
  <c r="W6"/>
  <c r="U6"/>
  <c r="T6"/>
  <c r="R6"/>
  <c r="Q6"/>
  <c r="O6"/>
  <c r="AV6" s="1"/>
  <c r="AS3" i="4" s="1"/>
  <c r="N6" i="6"/>
  <c r="AY6"/>
  <c r="AV3" i="4" s="1"/>
  <c r="L6" i="6"/>
  <c r="AU5"/>
  <c r="AS5"/>
  <c r="AR5"/>
  <c r="AP5"/>
  <c r="AO5"/>
  <c r="AM5"/>
  <c r="AL5"/>
  <c r="AJ5"/>
  <c r="AI5"/>
  <c r="AG5"/>
  <c r="AF5"/>
  <c r="AD5"/>
  <c r="AC5"/>
  <c r="AA5"/>
  <c r="Z5"/>
  <c r="X5"/>
  <c r="W5"/>
  <c r="U5"/>
  <c r="T5"/>
  <c r="R5"/>
  <c r="Q5"/>
  <c r="O5"/>
  <c r="N5"/>
  <c r="L5"/>
  <c r="AV5" s="1"/>
  <c r="AS2" i="4" s="1"/>
  <c r="K5" i="6"/>
  <c r="I5"/>
  <c r="AU4"/>
  <c r="AS4"/>
  <c r="AR4"/>
  <c r="AP4"/>
  <c r="AO4"/>
  <c r="AM4"/>
  <c r="AL4"/>
  <c r="AJ4"/>
  <c r="AI4"/>
  <c r="AG4"/>
  <c r="AF4"/>
  <c r="AD4"/>
  <c r="AC4"/>
  <c r="AA4"/>
  <c r="Z4"/>
  <c r="X4"/>
  <c r="W4"/>
  <c r="U4"/>
  <c r="T4"/>
  <c r="R4"/>
  <c r="Q4"/>
  <c r="O4"/>
  <c r="N4"/>
  <c r="L4"/>
  <c r="K4"/>
  <c r="I4"/>
  <c r="H4"/>
  <c r="F4"/>
  <c r="AW4" s="1"/>
  <c r="AY37" i="3"/>
  <c r="AF32" i="4" s="1"/>
  <c r="AW37" i="3"/>
  <c r="AZ37" s="1"/>
  <c r="AV37"/>
  <c r="AC32" i="4"/>
  <c r="AU36" i="3"/>
  <c r="AY36"/>
  <c r="AF31" i="4" s="1"/>
  <c r="AS36" i="3"/>
  <c r="AW36" s="1"/>
  <c r="AU35"/>
  <c r="AS35"/>
  <c r="AR35"/>
  <c r="AP35"/>
  <c r="AU34"/>
  <c r="AS34"/>
  <c r="AR34"/>
  <c r="AP34"/>
  <c r="AW34" s="1"/>
  <c r="AO34"/>
  <c r="AV34" s="1"/>
  <c r="AM34"/>
  <c r="AU33"/>
  <c r="AS33"/>
  <c r="AR33"/>
  <c r="AP33"/>
  <c r="AO33"/>
  <c r="AM33"/>
  <c r="AL33"/>
  <c r="AJ33"/>
  <c r="AW33"/>
  <c r="AU32"/>
  <c r="AS32"/>
  <c r="AR32"/>
  <c r="AP32"/>
  <c r="AO32"/>
  <c r="AM32"/>
  <c r="AL32"/>
  <c r="AJ32"/>
  <c r="AW32" s="1"/>
  <c r="AI32"/>
  <c r="AG32"/>
  <c r="AU31"/>
  <c r="AS31"/>
  <c r="AR31"/>
  <c r="AP31"/>
  <c r="AO31"/>
  <c r="AM31"/>
  <c r="AL31"/>
  <c r="AJ31"/>
  <c r="AI31"/>
  <c r="AV31" s="1"/>
  <c r="AC22" i="4" s="1"/>
  <c r="AG31" i="3"/>
  <c r="AF31"/>
  <c r="AD31"/>
  <c r="AW31"/>
  <c r="AU30"/>
  <c r="AS30"/>
  <c r="AR30"/>
  <c r="AP30"/>
  <c r="AO30"/>
  <c r="AM30"/>
  <c r="AL30"/>
  <c r="AJ30"/>
  <c r="AI30"/>
  <c r="AG30"/>
  <c r="AF30"/>
  <c r="AD30"/>
  <c r="AC30"/>
  <c r="AA30"/>
  <c r="AU29"/>
  <c r="AS29"/>
  <c r="AR29"/>
  <c r="AP29"/>
  <c r="AO29"/>
  <c r="AM29"/>
  <c r="AL29"/>
  <c r="AJ29"/>
  <c r="AI29"/>
  <c r="AG29"/>
  <c r="AF29"/>
  <c r="AD29"/>
  <c r="AC29"/>
  <c r="AY29" s="1"/>
  <c r="AA29"/>
  <c r="Z29"/>
  <c r="X29"/>
  <c r="AW29"/>
  <c r="AU28"/>
  <c r="AS28"/>
  <c r="AR28"/>
  <c r="AP28"/>
  <c r="AO28"/>
  <c r="AM28"/>
  <c r="AL28"/>
  <c r="AJ28"/>
  <c r="AI28"/>
  <c r="AG28"/>
  <c r="AF28"/>
  <c r="AD28"/>
  <c r="AC28"/>
  <c r="AA28"/>
  <c r="Z28"/>
  <c r="X28"/>
  <c r="W28"/>
  <c r="U28"/>
  <c r="AU27"/>
  <c r="AS27"/>
  <c r="AR27"/>
  <c r="AP27"/>
  <c r="AO27"/>
  <c r="AM27"/>
  <c r="AL27"/>
  <c r="AJ27"/>
  <c r="AI27"/>
  <c r="AG27"/>
  <c r="AF27"/>
  <c r="AD27"/>
  <c r="AC27"/>
  <c r="AA27"/>
  <c r="Z27"/>
  <c r="X27"/>
  <c r="W27"/>
  <c r="U27"/>
  <c r="AW27" s="1"/>
  <c r="T27"/>
  <c r="AY27" s="1"/>
  <c r="AF20" i="4" s="1"/>
  <c r="R27" i="3"/>
  <c r="AU26"/>
  <c r="AS26"/>
  <c r="AR26"/>
  <c r="AP26"/>
  <c r="AO26"/>
  <c r="AM26"/>
  <c r="AL26"/>
  <c r="AJ26"/>
  <c r="AI26"/>
  <c r="AG26"/>
  <c r="AF26"/>
  <c r="AD26"/>
  <c r="AC26"/>
  <c r="AA26"/>
  <c r="Z26"/>
  <c r="X26"/>
  <c r="W26"/>
  <c r="U26"/>
  <c r="T26"/>
  <c r="R26"/>
  <c r="Q26"/>
  <c r="O26"/>
  <c r="AW26" s="1"/>
  <c r="AD21" i="4" s="1"/>
  <c r="AU25" i="3"/>
  <c r="AS25"/>
  <c r="AR25"/>
  <c r="AP25"/>
  <c r="AO25"/>
  <c r="AM25"/>
  <c r="AL25"/>
  <c r="AJ25"/>
  <c r="AI25"/>
  <c r="AG25"/>
  <c r="AF25"/>
  <c r="AD25"/>
  <c r="AC25"/>
  <c r="AA25"/>
  <c r="Z25"/>
  <c r="X25"/>
  <c r="W25"/>
  <c r="U25"/>
  <c r="T25"/>
  <c r="R25"/>
  <c r="Q25"/>
  <c r="O25"/>
  <c r="N25"/>
  <c r="L25"/>
  <c r="AU24"/>
  <c r="AS24"/>
  <c r="AR24"/>
  <c r="AP24"/>
  <c r="AO24"/>
  <c r="AM24"/>
  <c r="AL24"/>
  <c r="AJ24"/>
  <c r="AI24"/>
  <c r="AG24"/>
  <c r="AF24"/>
  <c r="AD24"/>
  <c r="AC24"/>
  <c r="AA24"/>
  <c r="Z24"/>
  <c r="X24"/>
  <c r="W24"/>
  <c r="U24"/>
  <c r="T24"/>
  <c r="R24"/>
  <c r="Q24"/>
  <c r="O24"/>
  <c r="N24"/>
  <c r="L24"/>
  <c r="K24"/>
  <c r="I24"/>
  <c r="AU23"/>
  <c r="AS23"/>
  <c r="AR23"/>
  <c r="AP23"/>
  <c r="AO23"/>
  <c r="AM23"/>
  <c r="AL23"/>
  <c r="AJ23"/>
  <c r="AI23"/>
  <c r="AG23"/>
  <c r="AF23"/>
  <c r="AD23"/>
  <c r="AC23"/>
  <c r="AA23"/>
  <c r="Z23"/>
  <c r="X23"/>
  <c r="W23"/>
  <c r="U23"/>
  <c r="T23"/>
  <c r="R23"/>
  <c r="Q23"/>
  <c r="AV23" s="1"/>
  <c r="AC23" i="4" s="1"/>
  <c r="O23" i="3"/>
  <c r="N23"/>
  <c r="L23"/>
  <c r="AW23"/>
  <c r="AD23" i="4" s="1"/>
  <c r="K23" i="3"/>
  <c r="I23"/>
  <c r="H23"/>
  <c r="AY23"/>
  <c r="AF23" i="4" s="1"/>
  <c r="F23" i="3"/>
  <c r="AY18"/>
  <c r="AF15" i="4"/>
  <c r="AW18" i="3"/>
  <c r="AD15" i="4"/>
  <c r="AV18" i="3"/>
  <c r="AC15" i="4" s="1"/>
  <c r="AU17" i="3"/>
  <c r="AY17"/>
  <c r="AF14" i="4" s="1"/>
  <c r="AS17" i="3"/>
  <c r="AU16"/>
  <c r="AS16"/>
  <c r="AW16" s="1"/>
  <c r="AD13" i="4" s="1"/>
  <c r="AR16" i="3"/>
  <c r="AP16"/>
  <c r="AU15"/>
  <c r="AS15"/>
  <c r="AR15"/>
  <c r="AP15"/>
  <c r="AO15"/>
  <c r="AY15" s="1"/>
  <c r="AF12" i="4" s="1"/>
  <c r="AM15" i="3"/>
  <c r="AU14"/>
  <c r="AS14"/>
  <c r="AR14"/>
  <c r="AP14"/>
  <c r="AV14" s="1"/>
  <c r="AO14"/>
  <c r="AM14"/>
  <c r="AL14"/>
  <c r="AY14"/>
  <c r="AJ14"/>
  <c r="AU13"/>
  <c r="AS13"/>
  <c r="AR13"/>
  <c r="AP13"/>
  <c r="AO13"/>
  <c r="AM13"/>
  <c r="AL13"/>
  <c r="AJ13"/>
  <c r="AI13"/>
  <c r="AV13" s="1"/>
  <c r="AC10" i="4" s="1"/>
  <c r="AG13" i="3"/>
  <c r="AU12"/>
  <c r="AS12"/>
  <c r="AR12"/>
  <c r="AP12"/>
  <c r="AO12"/>
  <c r="AM12"/>
  <c r="AL12"/>
  <c r="AJ12"/>
  <c r="AI12"/>
  <c r="AG12"/>
  <c r="AF12"/>
  <c r="AY12" s="1"/>
  <c r="AD12"/>
  <c r="AW12"/>
  <c r="AD9" i="4" s="1"/>
  <c r="AU11" i="3"/>
  <c r="AS11"/>
  <c r="AR11"/>
  <c r="AP11"/>
  <c r="AO11"/>
  <c r="AM11"/>
  <c r="AL11"/>
  <c r="AJ11"/>
  <c r="AI11"/>
  <c r="AG11"/>
  <c r="AF11"/>
  <c r="AD11"/>
  <c r="AC11"/>
  <c r="AA11"/>
  <c r="AU10"/>
  <c r="AS10"/>
  <c r="AR10"/>
  <c r="AP10"/>
  <c r="AO10"/>
  <c r="AM10"/>
  <c r="AL10"/>
  <c r="AJ10"/>
  <c r="AI10"/>
  <c r="AG10"/>
  <c r="AF10"/>
  <c r="AD10"/>
  <c r="AC10"/>
  <c r="AA10"/>
  <c r="Z10"/>
  <c r="AY10" s="1"/>
  <c r="X10"/>
  <c r="AW10" s="1"/>
  <c r="AU9"/>
  <c r="AS9"/>
  <c r="AR9"/>
  <c r="AP9"/>
  <c r="AO9"/>
  <c r="AM9"/>
  <c r="AL9"/>
  <c r="AJ9"/>
  <c r="AI9"/>
  <c r="AG9"/>
  <c r="AF9"/>
  <c r="AD9"/>
  <c r="AC9"/>
  <c r="AA9"/>
  <c r="AW9" s="1"/>
  <c r="AD6" i="4" s="1"/>
  <c r="Z9" i="3"/>
  <c r="AV9" s="1"/>
  <c r="AC6" i="4" s="1"/>
  <c r="X9" i="3"/>
  <c r="W9"/>
  <c r="U9"/>
  <c r="AU8"/>
  <c r="AS8"/>
  <c r="AR8"/>
  <c r="AP8"/>
  <c r="AO8"/>
  <c r="AM8"/>
  <c r="AL8"/>
  <c r="AJ8"/>
  <c r="AI8"/>
  <c r="AG8"/>
  <c r="AF8"/>
  <c r="AD8"/>
  <c r="AC8"/>
  <c r="AA8"/>
  <c r="Z8"/>
  <c r="X8"/>
  <c r="W8"/>
  <c r="U8"/>
  <c r="T8"/>
  <c r="R8"/>
  <c r="AV8" s="1"/>
  <c r="AC8" i="4" s="1"/>
  <c r="AU7" i="3"/>
  <c r="AS7"/>
  <c r="AR7"/>
  <c r="AP7"/>
  <c r="AO7"/>
  <c r="AM7"/>
  <c r="AL7"/>
  <c r="AJ7"/>
  <c r="AI7"/>
  <c r="AG7"/>
  <c r="AF7"/>
  <c r="AD7"/>
  <c r="AC7"/>
  <c r="AA7"/>
  <c r="Z7"/>
  <c r="X7"/>
  <c r="W7"/>
  <c r="U7"/>
  <c r="T7"/>
  <c r="AY7" s="1"/>
  <c r="AF5" i="4" s="1"/>
  <c r="R7" i="3"/>
  <c r="Q7"/>
  <c r="O7"/>
  <c r="AU6"/>
  <c r="AS6"/>
  <c r="AR6"/>
  <c r="AP6"/>
  <c r="AO6"/>
  <c r="AM6"/>
  <c r="AL6"/>
  <c r="AJ6"/>
  <c r="AI6"/>
  <c r="AG6"/>
  <c r="AF6"/>
  <c r="AD6"/>
  <c r="AC6"/>
  <c r="AA6"/>
  <c r="Z6"/>
  <c r="X6"/>
  <c r="W6"/>
  <c r="U6"/>
  <c r="T6"/>
  <c r="R6"/>
  <c r="Q6"/>
  <c r="O6"/>
  <c r="N6"/>
  <c r="L6"/>
  <c r="AU5"/>
  <c r="AS5"/>
  <c r="AR5"/>
  <c r="AP5"/>
  <c r="AO5"/>
  <c r="AM5"/>
  <c r="AL5"/>
  <c r="AJ5"/>
  <c r="AI5"/>
  <c r="AG5"/>
  <c r="AF5"/>
  <c r="AD5"/>
  <c r="AC5"/>
  <c r="AA5"/>
  <c r="Z5"/>
  <c r="X5"/>
  <c r="W5"/>
  <c r="U5"/>
  <c r="T5"/>
  <c r="R5"/>
  <c r="Q5"/>
  <c r="O5"/>
  <c r="N5"/>
  <c r="L5"/>
  <c r="K5"/>
  <c r="I5"/>
  <c r="AU4"/>
  <c r="AS4"/>
  <c r="AR4"/>
  <c r="AP4"/>
  <c r="AO4"/>
  <c r="AM4"/>
  <c r="AL4"/>
  <c r="AJ4"/>
  <c r="AI4"/>
  <c r="AG4"/>
  <c r="AF4"/>
  <c r="AD4"/>
  <c r="AC4"/>
  <c r="AA4"/>
  <c r="Z4"/>
  <c r="X4"/>
  <c r="W4"/>
  <c r="U4"/>
  <c r="T4"/>
  <c r="R4"/>
  <c r="Q4"/>
  <c r="O4"/>
  <c r="N4"/>
  <c r="L4"/>
  <c r="K4"/>
  <c r="I4"/>
  <c r="AW4" s="1"/>
  <c r="H4"/>
  <c r="F4"/>
  <c r="AY37" i="2"/>
  <c r="AW37"/>
  <c r="N32" i="4"/>
  <c r="AV37" i="2"/>
  <c r="AU36"/>
  <c r="AY36"/>
  <c r="AS36"/>
  <c r="AU35"/>
  <c r="AS35"/>
  <c r="AR35"/>
  <c r="AP35"/>
  <c r="AW35"/>
  <c r="N30" i="4" s="1"/>
  <c r="AU34" i="2"/>
  <c r="AS34"/>
  <c r="AR34"/>
  <c r="AP34"/>
  <c r="AO34"/>
  <c r="AM34"/>
  <c r="AU33"/>
  <c r="AS33"/>
  <c r="AR33"/>
  <c r="AP33"/>
  <c r="AO33"/>
  <c r="AM33"/>
  <c r="AL33"/>
  <c r="AJ33"/>
  <c r="AU32"/>
  <c r="AS32"/>
  <c r="AR32"/>
  <c r="AP32"/>
  <c r="AO32"/>
  <c r="AM32"/>
  <c r="AL32"/>
  <c r="AJ32"/>
  <c r="AI32"/>
  <c r="AG32"/>
  <c r="AU31"/>
  <c r="AS31"/>
  <c r="AR31"/>
  <c r="AP31"/>
  <c r="AO31"/>
  <c r="AM31"/>
  <c r="AL31"/>
  <c r="AJ31"/>
  <c r="AI31"/>
  <c r="AG31"/>
  <c r="AF31"/>
  <c r="AD31"/>
  <c r="AU30"/>
  <c r="AS30"/>
  <c r="AR30"/>
  <c r="AP30"/>
  <c r="AO30"/>
  <c r="AM30"/>
  <c r="AL30"/>
  <c r="AJ30"/>
  <c r="AI30"/>
  <c r="AG30"/>
  <c r="AF30"/>
  <c r="AD30"/>
  <c r="AC30"/>
  <c r="AY30" s="1"/>
  <c r="P25" i="4" s="1"/>
  <c r="AA30" i="2"/>
  <c r="AU29"/>
  <c r="AS29"/>
  <c r="AR29"/>
  <c r="AP29"/>
  <c r="AO29"/>
  <c r="AM29"/>
  <c r="AL29"/>
  <c r="AJ29"/>
  <c r="AI29"/>
  <c r="AG29"/>
  <c r="AF29"/>
  <c r="AD29"/>
  <c r="AC29"/>
  <c r="AA29"/>
  <c r="Z29"/>
  <c r="X29"/>
  <c r="AW29" s="1"/>
  <c r="AU28"/>
  <c r="AS28"/>
  <c r="AR28"/>
  <c r="AP28"/>
  <c r="AO28"/>
  <c r="AM28"/>
  <c r="AL28"/>
  <c r="AJ28"/>
  <c r="AI28"/>
  <c r="AG28"/>
  <c r="AF28"/>
  <c r="AD28"/>
  <c r="AC28"/>
  <c r="AA28"/>
  <c r="Z28"/>
  <c r="X28"/>
  <c r="W28"/>
  <c r="U28"/>
  <c r="AU27"/>
  <c r="AS27"/>
  <c r="AR27"/>
  <c r="AP27"/>
  <c r="AO27"/>
  <c r="AM27"/>
  <c r="AL27"/>
  <c r="AJ27"/>
  <c r="AI27"/>
  <c r="AG27"/>
  <c r="AF27"/>
  <c r="AD27"/>
  <c r="AC27"/>
  <c r="AA27"/>
  <c r="Z27"/>
  <c r="X27"/>
  <c r="W27"/>
  <c r="U27"/>
  <c r="T27"/>
  <c r="R27"/>
  <c r="AU26"/>
  <c r="AS26"/>
  <c r="AR26"/>
  <c r="AP26"/>
  <c r="AO26"/>
  <c r="AM26"/>
  <c r="AL26"/>
  <c r="AJ26"/>
  <c r="AI26"/>
  <c r="AG26"/>
  <c r="AF26"/>
  <c r="AD26"/>
  <c r="AC26"/>
  <c r="AA26"/>
  <c r="Z26"/>
  <c r="X26"/>
  <c r="W26"/>
  <c r="AY26" s="1"/>
  <c r="U26"/>
  <c r="T26"/>
  <c r="R26"/>
  <c r="Q26"/>
  <c r="O26"/>
  <c r="AU25"/>
  <c r="AS25"/>
  <c r="AR25"/>
  <c r="AP25"/>
  <c r="AO25"/>
  <c r="AM25"/>
  <c r="AL25"/>
  <c r="AJ25"/>
  <c r="AI25"/>
  <c r="AG25"/>
  <c r="AF25"/>
  <c r="AD25"/>
  <c r="AC25"/>
  <c r="AA25"/>
  <c r="Z25"/>
  <c r="X25"/>
  <c r="W25"/>
  <c r="U25"/>
  <c r="T25"/>
  <c r="R25"/>
  <c r="Q25"/>
  <c r="O25"/>
  <c r="N25"/>
  <c r="L25"/>
  <c r="AU24"/>
  <c r="AS24"/>
  <c r="AR24"/>
  <c r="AP24"/>
  <c r="AO24"/>
  <c r="AM24"/>
  <c r="AL24"/>
  <c r="AJ24"/>
  <c r="AI24"/>
  <c r="AG24"/>
  <c r="AF24"/>
  <c r="AD24"/>
  <c r="AC24"/>
  <c r="AA24"/>
  <c r="Z24"/>
  <c r="X24"/>
  <c r="W24"/>
  <c r="U24"/>
  <c r="T24"/>
  <c r="R24"/>
  <c r="Q24"/>
  <c r="O24"/>
  <c r="N24"/>
  <c r="L24"/>
  <c r="K24"/>
  <c r="I24"/>
  <c r="AW24" s="1"/>
  <c r="AU23"/>
  <c r="AS23"/>
  <c r="AR23"/>
  <c r="AP23"/>
  <c r="AO23"/>
  <c r="AM23"/>
  <c r="AL23"/>
  <c r="AJ23"/>
  <c r="AI23"/>
  <c r="AG23"/>
  <c r="AF23"/>
  <c r="AD23"/>
  <c r="AC23"/>
  <c r="AA23"/>
  <c r="Z23"/>
  <c r="X23"/>
  <c r="W23"/>
  <c r="U23"/>
  <c r="T23"/>
  <c r="R23"/>
  <c r="Q23"/>
  <c r="O23"/>
  <c r="N23"/>
  <c r="L23"/>
  <c r="K23"/>
  <c r="I23"/>
  <c r="H23"/>
  <c r="F23"/>
  <c r="AX18" i="1"/>
  <c r="AX16"/>
  <c r="AX15"/>
  <c r="AX14"/>
  <c r="AX13"/>
  <c r="AX12"/>
  <c r="AX11"/>
  <c r="AX10"/>
  <c r="AX9"/>
  <c r="AX8"/>
  <c r="AX7"/>
  <c r="AX6"/>
  <c r="AX5"/>
  <c r="AX4"/>
  <c r="AV18"/>
  <c r="AV16"/>
  <c r="AV15"/>
  <c r="AV14"/>
  <c r="AV13"/>
  <c r="AV12"/>
  <c r="AV11"/>
  <c r="AV10"/>
  <c r="AV9"/>
  <c r="AV8"/>
  <c r="AV7"/>
  <c r="AV6"/>
  <c r="AV4"/>
  <c r="AV5"/>
  <c r="CV32"/>
  <c r="D29" i="4" s="1"/>
  <c r="B65" i="2" s="1"/>
  <c r="CV31" i="1"/>
  <c r="D28" i="4" s="1"/>
  <c r="B64" i="2" s="1"/>
  <c r="BC64" s="1"/>
  <c r="L55" i="4" s="1"/>
  <c r="CV30" i="1"/>
  <c r="D27" i="4" s="1"/>
  <c r="CV29" i="1"/>
  <c r="D26" i="4"/>
  <c r="B44" i="2" s="1"/>
  <c r="AS22"/>
  <c r="CV28" i="1"/>
  <c r="D25" i="4"/>
  <c r="B37" i="2" s="1"/>
  <c r="CV27" i="1"/>
  <c r="D24" i="4" s="1"/>
  <c r="B36" i="2" s="1"/>
  <c r="CV26" i="1"/>
  <c r="D23" i="4"/>
  <c r="B35" i="2" s="1"/>
  <c r="CV25" i="1"/>
  <c r="D22" i="4" s="1"/>
  <c r="B34" i="2" s="1"/>
  <c r="CV24" i="1"/>
  <c r="D21" i="4"/>
  <c r="B33" i="2" s="1"/>
  <c r="BC32"/>
  <c r="L27" i="4" s="1"/>
  <c r="CV23" i="1"/>
  <c r="D20" i="4" s="1"/>
  <c r="B32" i="2" s="1"/>
  <c r="CV22" i="1"/>
  <c r="D18" i="4"/>
  <c r="B30" i="2" s="1"/>
  <c r="CV21" i="1"/>
  <c r="D9" i="4" s="1"/>
  <c r="CV20" i="1"/>
  <c r="D11" i="4" s="1"/>
  <c r="B23" i="2" s="1"/>
  <c r="CV19" i="1"/>
  <c r="D14" i="4" s="1"/>
  <c r="B26" i="2" s="1"/>
  <c r="CV18" i="1"/>
  <c r="D17" i="4"/>
  <c r="B29" i="2" s="1"/>
  <c r="F30" i="4"/>
  <c r="BE55" i="2" s="1"/>
  <c r="AU17" i="1"/>
  <c r="CW17" s="1"/>
  <c r="CO17" s="1"/>
  <c r="E13" i="4" s="1"/>
  <c r="AU16" i="1"/>
  <c r="AU15"/>
  <c r="AU14"/>
  <c r="AU13"/>
  <c r="AU12"/>
  <c r="AU11"/>
  <c r="AU10"/>
  <c r="AU9"/>
  <c r="AU8"/>
  <c r="AU7"/>
  <c r="AU6"/>
  <c r="AU4"/>
  <c r="AS17"/>
  <c r="AS16"/>
  <c r="AS15"/>
  <c r="AS14"/>
  <c r="AS13"/>
  <c r="AS12"/>
  <c r="AS11"/>
  <c r="AS10"/>
  <c r="AS9"/>
  <c r="AS8"/>
  <c r="AS7"/>
  <c r="AS6"/>
  <c r="AS5"/>
  <c r="AS4"/>
  <c r="CI3"/>
  <c r="CF3"/>
  <c r="CC3"/>
  <c r="BZ3"/>
  <c r="BW3"/>
  <c r="BT3"/>
  <c r="BQ3"/>
  <c r="BN3"/>
  <c r="BK3"/>
  <c r="BH3"/>
  <c r="BE3"/>
  <c r="BB3"/>
  <c r="AY3"/>
  <c r="AV3"/>
  <c r="AS3"/>
  <c r="AJ3"/>
  <c r="CV33"/>
  <c r="D30" i="4" s="1"/>
  <c r="CV17" i="1"/>
  <c r="D13" i="4" s="1"/>
  <c r="B25" i="2" s="1"/>
  <c r="CV16" i="1"/>
  <c r="D19" i="4" s="1"/>
  <c r="B31" i="2" s="1"/>
  <c r="CV15" i="1"/>
  <c r="D16" i="4"/>
  <c r="B28" i="2" s="1"/>
  <c r="CV14" i="1"/>
  <c r="D6" i="4" s="1"/>
  <c r="CV13" i="1"/>
  <c r="D7" i="4" s="1"/>
  <c r="CV12" i="1"/>
  <c r="D15" i="4" s="1"/>
  <c r="B27" i="2" s="1"/>
  <c r="CV11" i="1"/>
  <c r="D12" i="4"/>
  <c r="B24" i="2" s="1"/>
  <c r="CV10" i="1"/>
  <c r="D2" i="4" s="1"/>
  <c r="CV9" i="1"/>
  <c r="D10" i="4" s="1"/>
  <c r="D8"/>
  <c r="CV8" i="1"/>
  <c r="D3" i="4"/>
  <c r="B6" i="2" s="1"/>
  <c r="CV7" i="1"/>
  <c r="D5" i="4"/>
  <c r="CV6" i="1"/>
  <c r="D1" i="4" s="1"/>
  <c r="B5" i="2" s="1"/>
  <c r="F3" s="1"/>
  <c r="CV5" i="1"/>
  <c r="CV4"/>
  <c r="D4" i="4" s="1"/>
  <c r="CL3" i="1"/>
  <c r="AP3"/>
  <c r="AM3"/>
  <c r="AG3"/>
  <c r="AD3"/>
  <c r="AA3"/>
  <c r="X3"/>
  <c r="U3"/>
  <c r="R3"/>
  <c r="O3"/>
  <c r="L3"/>
  <c r="I3"/>
  <c r="F3"/>
  <c r="C3"/>
  <c r="BA18" i="2"/>
  <c r="BA17"/>
  <c r="BA16"/>
  <c r="BA15"/>
  <c r="BA14"/>
  <c r="BA13"/>
  <c r="BA12"/>
  <c r="BA11"/>
  <c r="BA10"/>
  <c r="BA9"/>
  <c r="BA8"/>
  <c r="BA7"/>
  <c r="BA6"/>
  <c r="BA5"/>
  <c r="AG13"/>
  <c r="AI13"/>
  <c r="AJ13"/>
  <c r="AL13"/>
  <c r="AM13"/>
  <c r="AO13"/>
  <c r="AP13"/>
  <c r="AR13"/>
  <c r="AS13"/>
  <c r="AU13"/>
  <c r="AV13"/>
  <c r="M4" i="4" s="1"/>
  <c r="AI13" i="1"/>
  <c r="AG13"/>
  <c r="AJ13"/>
  <c r="AL13"/>
  <c r="AM13"/>
  <c r="AO13"/>
  <c r="AR16" i="2"/>
  <c r="AP16"/>
  <c r="AR15"/>
  <c r="AP15"/>
  <c r="AR14"/>
  <c r="AP14"/>
  <c r="AR12"/>
  <c r="AP12"/>
  <c r="AR11"/>
  <c r="AP11"/>
  <c r="AR10"/>
  <c r="AP10"/>
  <c r="AR9"/>
  <c r="AP9"/>
  <c r="AR8"/>
  <c r="AP8"/>
  <c r="AR7"/>
  <c r="AP7"/>
  <c r="AR6"/>
  <c r="AP6"/>
  <c r="AR5"/>
  <c r="AP5"/>
  <c r="AR4"/>
  <c r="AP4"/>
  <c r="AP14" i="1"/>
  <c r="AR14"/>
  <c r="AO15" i="2"/>
  <c r="AM15"/>
  <c r="AO14"/>
  <c r="AM14"/>
  <c r="AO12"/>
  <c r="AM12"/>
  <c r="AO11"/>
  <c r="AM11"/>
  <c r="AO10"/>
  <c r="AM10"/>
  <c r="AO9"/>
  <c r="AM9"/>
  <c r="AO8"/>
  <c r="AM8"/>
  <c r="AO7"/>
  <c r="AM7"/>
  <c r="AO6"/>
  <c r="AM6"/>
  <c r="AO5"/>
  <c r="AM5"/>
  <c r="AO4"/>
  <c r="AM4"/>
  <c r="AM15" i="1"/>
  <c r="AO14"/>
  <c r="AM14"/>
  <c r="AO12"/>
  <c r="AM12"/>
  <c r="AO10"/>
  <c r="AM10"/>
  <c r="AO9"/>
  <c r="AM9"/>
  <c r="AM11"/>
  <c r="AO11"/>
  <c r="AM4"/>
  <c r="AS16" i="2"/>
  <c r="AU16"/>
  <c r="AS17"/>
  <c r="AU17"/>
  <c r="AY17"/>
  <c r="AW18"/>
  <c r="AY18"/>
  <c r="AR11" i="1"/>
  <c r="Q6" i="2"/>
  <c r="T6"/>
  <c r="W6"/>
  <c r="Z6"/>
  <c r="AC6"/>
  <c r="AF6"/>
  <c r="AI6"/>
  <c r="N6"/>
  <c r="AL6"/>
  <c r="AU6"/>
  <c r="Q6" i="1"/>
  <c r="T6"/>
  <c r="W6"/>
  <c r="AC6"/>
  <c r="AF6"/>
  <c r="AI6"/>
  <c r="N6"/>
  <c r="AO6"/>
  <c r="AL6"/>
  <c r="AR6"/>
  <c r="Q7" i="2"/>
  <c r="T7"/>
  <c r="W7"/>
  <c r="Z7"/>
  <c r="AC7"/>
  <c r="AF7"/>
  <c r="AI7"/>
  <c r="AL7"/>
  <c r="AU7"/>
  <c r="Q7" i="1"/>
  <c r="T7"/>
  <c r="W7"/>
  <c r="AC7"/>
  <c r="AF7"/>
  <c r="AI7"/>
  <c r="AL7"/>
  <c r="AO7"/>
  <c r="AR7"/>
  <c r="W8" i="2"/>
  <c r="Z8"/>
  <c r="AC8"/>
  <c r="AF8"/>
  <c r="AI8"/>
  <c r="T8"/>
  <c r="AL8"/>
  <c r="AU8"/>
  <c r="Z8" i="1"/>
  <c r="AC8"/>
  <c r="AF8"/>
  <c r="AI8"/>
  <c r="T8"/>
  <c r="AL8"/>
  <c r="AO8"/>
  <c r="W9" i="2"/>
  <c r="Z9"/>
  <c r="AC9"/>
  <c r="AF9"/>
  <c r="AI9"/>
  <c r="AL9"/>
  <c r="AU9"/>
  <c r="Z9" i="1"/>
  <c r="AC9"/>
  <c r="AF9"/>
  <c r="AI9"/>
  <c r="AL9"/>
  <c r="AR9"/>
  <c r="Z10" i="2"/>
  <c r="AC10"/>
  <c r="AF10"/>
  <c r="AY10" s="1"/>
  <c r="P7" i="4" s="1"/>
  <c r="AI10" i="2"/>
  <c r="AL10"/>
  <c r="AU10"/>
  <c r="Z10" i="1"/>
  <c r="AC10"/>
  <c r="AF10"/>
  <c r="AR10"/>
  <c r="AL10"/>
  <c r="AC11" i="2"/>
  <c r="AF11"/>
  <c r="AI11"/>
  <c r="AL11"/>
  <c r="AU11"/>
  <c r="AC11" i="1"/>
  <c r="AF11"/>
  <c r="AI11"/>
  <c r="AL11"/>
  <c r="AF12" i="2"/>
  <c r="AI12"/>
  <c r="AL12"/>
  <c r="AU12"/>
  <c r="AF12" i="1"/>
  <c r="AL12"/>
  <c r="CR12" s="1"/>
  <c r="AR12"/>
  <c r="AL14" i="2"/>
  <c r="AU14"/>
  <c r="AY14"/>
  <c r="AL14" i="1"/>
  <c r="AU15" i="2"/>
  <c r="AO15" i="1"/>
  <c r="AR15"/>
  <c r="CR15" s="1"/>
  <c r="K5" i="2"/>
  <c r="N5"/>
  <c r="Q5"/>
  <c r="T5"/>
  <c r="W5"/>
  <c r="Z5"/>
  <c r="AC5"/>
  <c r="AF5"/>
  <c r="AI5"/>
  <c r="AL5"/>
  <c r="AU5"/>
  <c r="K5" i="1"/>
  <c r="N5"/>
  <c r="T5"/>
  <c r="W5"/>
  <c r="Z5"/>
  <c r="AC5"/>
  <c r="AF5"/>
  <c r="AI5"/>
  <c r="AR5"/>
  <c r="K4" i="2"/>
  <c r="N4"/>
  <c r="Q4"/>
  <c r="T4"/>
  <c r="W4"/>
  <c r="Z4"/>
  <c r="AC4"/>
  <c r="H4"/>
  <c r="AF4"/>
  <c r="AI4"/>
  <c r="AL4"/>
  <c r="AU4"/>
  <c r="K4" i="1"/>
  <c r="Q4"/>
  <c r="T4"/>
  <c r="W4"/>
  <c r="AC4"/>
  <c r="H4"/>
  <c r="AI4"/>
  <c r="AL4"/>
  <c r="AO4"/>
  <c r="AR4"/>
  <c r="CN4"/>
  <c r="O6" i="2"/>
  <c r="R6"/>
  <c r="U6"/>
  <c r="X6"/>
  <c r="AA6"/>
  <c r="AD6"/>
  <c r="AG6"/>
  <c r="L6"/>
  <c r="AW6" s="1"/>
  <c r="N2" i="4" s="1"/>
  <c r="AJ6" i="2"/>
  <c r="AS6"/>
  <c r="O6" i="1"/>
  <c r="R6"/>
  <c r="U6"/>
  <c r="AA6"/>
  <c r="AD6"/>
  <c r="AG6"/>
  <c r="L6"/>
  <c r="AM6"/>
  <c r="AJ6"/>
  <c r="AP6"/>
  <c r="O7" i="2"/>
  <c r="R7"/>
  <c r="U7"/>
  <c r="X7"/>
  <c r="AA7"/>
  <c r="AD7"/>
  <c r="AG7"/>
  <c r="AJ7"/>
  <c r="AS7"/>
  <c r="O7" i="1"/>
  <c r="R7"/>
  <c r="U7"/>
  <c r="AA7"/>
  <c r="AD7"/>
  <c r="AG7"/>
  <c r="AJ7"/>
  <c r="AM7"/>
  <c r="AP7"/>
  <c r="U8" i="2"/>
  <c r="X8"/>
  <c r="AA8"/>
  <c r="AD8"/>
  <c r="AG8"/>
  <c r="R8"/>
  <c r="AJ8"/>
  <c r="AS8"/>
  <c r="X8" i="1"/>
  <c r="AA8"/>
  <c r="AD8"/>
  <c r="AG8"/>
  <c r="R8"/>
  <c r="AJ8"/>
  <c r="AM8"/>
  <c r="U9" i="2"/>
  <c r="X9"/>
  <c r="AA9"/>
  <c r="AD9"/>
  <c r="AG9"/>
  <c r="AJ9"/>
  <c r="AS9"/>
  <c r="X9" i="1"/>
  <c r="AA9"/>
  <c r="AD9"/>
  <c r="AG9"/>
  <c r="AJ9"/>
  <c r="AP9"/>
  <c r="X10" i="2"/>
  <c r="AA10"/>
  <c r="AD10"/>
  <c r="AG10"/>
  <c r="AJ10"/>
  <c r="AS10"/>
  <c r="X10" i="1"/>
  <c r="AA10"/>
  <c r="AD10"/>
  <c r="AP10"/>
  <c r="AJ10"/>
  <c r="AA11" i="2"/>
  <c r="AD11"/>
  <c r="AG11"/>
  <c r="AV11" s="1"/>
  <c r="M9" i="4" s="1"/>
  <c r="AJ11" i="2"/>
  <c r="AS11"/>
  <c r="AA11" i="1"/>
  <c r="AD11"/>
  <c r="AG11"/>
  <c r="AJ11"/>
  <c r="AP11"/>
  <c r="AD12" i="2"/>
  <c r="AG12"/>
  <c r="AJ12"/>
  <c r="AS12"/>
  <c r="AD12" i="1"/>
  <c r="AJ12"/>
  <c r="AP12"/>
  <c r="AJ14" i="2"/>
  <c r="AS14"/>
  <c r="AW14" s="1"/>
  <c r="AJ14" i="1"/>
  <c r="AS15" i="2"/>
  <c r="AW15" s="1"/>
  <c r="AP15" i="1"/>
  <c r="I5" i="2"/>
  <c r="L5"/>
  <c r="O5"/>
  <c r="R5"/>
  <c r="U5"/>
  <c r="X5"/>
  <c r="AA5"/>
  <c r="AD5"/>
  <c r="AG5"/>
  <c r="AJ5"/>
  <c r="AS5"/>
  <c r="I5" i="1"/>
  <c r="L5"/>
  <c r="R5"/>
  <c r="U5"/>
  <c r="X5"/>
  <c r="AA5"/>
  <c r="AD5"/>
  <c r="AG5"/>
  <c r="AP5"/>
  <c r="I4" i="2"/>
  <c r="L4"/>
  <c r="O4"/>
  <c r="R4"/>
  <c r="U4"/>
  <c r="X4"/>
  <c r="AA4"/>
  <c r="F4"/>
  <c r="AD4"/>
  <c r="AG4"/>
  <c r="AJ4"/>
  <c r="AS4"/>
  <c r="I4" i="1"/>
  <c r="O4"/>
  <c r="R4"/>
  <c r="U4"/>
  <c r="AA4"/>
  <c r="F4"/>
  <c r="AG4"/>
  <c r="AJ4"/>
  <c r="AP4"/>
  <c r="CL4"/>
  <c r="AV18" i="2"/>
  <c r="M15" i="4"/>
  <c r="BI18" i="2"/>
  <c r="BI17"/>
  <c r="BI16"/>
  <c r="BI15"/>
  <c r="BI14"/>
  <c r="BI13"/>
  <c r="BI12"/>
  <c r="BI11"/>
  <c r="BI10"/>
  <c r="BI9"/>
  <c r="BI8"/>
  <c r="BI7"/>
  <c r="BI6"/>
  <c r="BI5"/>
  <c r="BI4"/>
  <c r="P15" i="4"/>
  <c r="AV10" i="6"/>
  <c r="AV28"/>
  <c r="AV33" i="3"/>
  <c r="AC28" i="4" s="1"/>
  <c r="AV36" i="3"/>
  <c r="AC31" i="4" s="1"/>
  <c r="AZ51" i="3"/>
  <c r="AG44" i="4"/>
  <c r="AZ64" i="3"/>
  <c r="AG55" i="4"/>
  <c r="AZ65" i="3"/>
  <c r="AG56" i="4"/>
  <c r="AZ68" i="3"/>
  <c r="AG59" i="4"/>
  <c r="AG60"/>
  <c r="AC35"/>
  <c r="AV45" i="3"/>
  <c r="AC38" i="4" s="1"/>
  <c r="AC40"/>
  <c r="AV50" i="3"/>
  <c r="AC43" i="4" s="1"/>
  <c r="AV51" i="3"/>
  <c r="AC44" i="4" s="1"/>
  <c r="AV53" i="3"/>
  <c r="AC54" i="4"/>
  <c r="AV64" i="3"/>
  <c r="AV65"/>
  <c r="AC56" i="4" s="1"/>
  <c r="AV67" i="3"/>
  <c r="AV68"/>
  <c r="AV69"/>
  <c r="AV71"/>
  <c r="M32" i="4"/>
  <c r="AZ55" i="2"/>
  <c r="Q48" i="4"/>
  <c r="AZ74" i="2"/>
  <c r="Q65" i="4"/>
  <c r="AV43" i="2"/>
  <c r="AV46"/>
  <c r="AV47"/>
  <c r="M40" i="4"/>
  <c r="AV51" i="2"/>
  <c r="AV55"/>
  <c r="AZ56"/>
  <c r="Q49" i="4" s="1"/>
  <c r="AV64" i="2"/>
  <c r="M55" i="4" s="1"/>
  <c r="AV65" i="2"/>
  <c r="AV68"/>
  <c r="AV69"/>
  <c r="AV72"/>
  <c r="AV74"/>
  <c r="M65" i="4" s="1"/>
  <c r="AZ75" i="2"/>
  <c r="Q66" i="4" s="1"/>
  <c r="M56"/>
  <c r="M38"/>
  <c r="AC59"/>
  <c r="AC46"/>
  <c r="AC45"/>
  <c r="AC42"/>
  <c r="AC29"/>
  <c r="AS28"/>
  <c r="AS23"/>
  <c r="AS7"/>
  <c r="B55" i="3"/>
  <c r="B50"/>
  <c r="BK50" s="1"/>
  <c r="AJ43" i="4" s="1"/>
  <c r="B51" i="3"/>
  <c r="BK51"/>
  <c r="AJ44" i="4" s="1"/>
  <c r="B52" i="3"/>
  <c r="AG41" s="1"/>
  <c r="B53"/>
  <c r="B54"/>
  <c r="AM41" s="1"/>
  <c r="AT4" i="4"/>
  <c r="AT10"/>
  <c r="AS15"/>
  <c r="AV15"/>
  <c r="AT18"/>
  <c r="AT28"/>
  <c r="AV28"/>
  <c r="AV29"/>
  <c r="AT31"/>
  <c r="AS32"/>
  <c r="AD36"/>
  <c r="AF40"/>
  <c r="AD41"/>
  <c r="AF43"/>
  <c r="AD44"/>
  <c r="AF44"/>
  <c r="AD45"/>
  <c r="AD46"/>
  <c r="AD48"/>
  <c r="AC49"/>
  <c r="AD49"/>
  <c r="AF53"/>
  <c r="AF54"/>
  <c r="AD55"/>
  <c r="AF55"/>
  <c r="AD56"/>
  <c r="AF56"/>
  <c r="AD58"/>
  <c r="AD59"/>
  <c r="AF59"/>
  <c r="AD60"/>
  <c r="AD62"/>
  <c r="AF62"/>
  <c r="AD64"/>
  <c r="AF64"/>
  <c r="AF65"/>
  <c r="AC66"/>
  <c r="AD66"/>
  <c r="BG56" i="2"/>
  <c r="X49" i="4"/>
  <c r="BE56" i="2"/>
  <c r="BD56"/>
  <c r="BD56" i="3" s="1"/>
  <c r="BG74" i="2"/>
  <c r="BG73"/>
  <c r="BG71"/>
  <c r="BG70"/>
  <c r="X61" i="4" s="1"/>
  <c r="BG69" i="2"/>
  <c r="BG68"/>
  <c r="BG75"/>
  <c r="BK54"/>
  <c r="T47" i="4"/>
  <c r="AM41" i="2"/>
  <c r="AJ41"/>
  <c r="BK52"/>
  <c r="T45" i="4"/>
  <c r="BC52" i="2"/>
  <c r="L45" i="4"/>
  <c r="AG41" i="2"/>
  <c r="BK51"/>
  <c r="T44" i="4" s="1"/>
  <c r="BC51" i="2"/>
  <c r="L44" i="4" s="1"/>
  <c r="AD41" i="2"/>
  <c r="BK49"/>
  <c r="T42" i="4" s="1"/>
  <c r="BK55" i="2"/>
  <c r="T48" i="4" s="1"/>
  <c r="BC55" i="2"/>
  <c r="L48" i="4" s="1"/>
  <c r="AP41" i="2"/>
  <c r="BE56" i="3"/>
  <c r="AL49" i="4" s="1"/>
  <c r="BC56" i="3"/>
  <c r="AB49" i="4"/>
  <c r="AD41" i="3"/>
  <c r="BC50"/>
  <c r="AB43" i="4" s="1"/>
  <c r="BC52" i="3"/>
  <c r="AB45" i="4" s="1"/>
  <c r="B67" i="3"/>
  <c r="BK67" s="1"/>
  <c r="BC67"/>
  <c r="AB58" i="4" s="1"/>
  <c r="BK67" i="2"/>
  <c r="T58" i="4"/>
  <c r="BC67" i="2"/>
  <c r="L58" i="4"/>
  <c r="U60" i="2"/>
  <c r="B62"/>
  <c r="X59" i="4"/>
  <c r="BG68" i="3"/>
  <c r="AN59" i="4" s="1"/>
  <c r="AY34" i="2"/>
  <c r="AV17" i="3"/>
  <c r="AW17"/>
  <c r="AZ31" i="6"/>
  <c r="AW26" i="4" s="1"/>
  <c r="AY35" i="6"/>
  <c r="AV35"/>
  <c r="M62" i="4"/>
  <c r="BC37" i="2"/>
  <c r="L32" i="4" s="1"/>
  <c r="BC53" i="2"/>
  <c r="L46" i="4"/>
  <c r="BD74" i="2"/>
  <c r="U65" i="4" s="1"/>
  <c r="AW17" i="2"/>
  <c r="AV17"/>
  <c r="AD28" i="4"/>
  <c r="AV32" i="2"/>
  <c r="AY32"/>
  <c r="P27" i="4" s="1"/>
  <c r="B49" i="3"/>
  <c r="BC49" i="2"/>
  <c r="L42" i="4"/>
  <c r="X41" i="2"/>
  <c r="AJ60"/>
  <c r="BC72"/>
  <c r="L63" i="4"/>
  <c r="B72" i="3"/>
  <c r="BK72" i="2"/>
  <c r="T63" i="4" s="1"/>
  <c r="BK68" i="2"/>
  <c r="T59" i="4"/>
  <c r="X60" i="2"/>
  <c r="BC68"/>
  <c r="L59" i="4"/>
  <c r="B68" i="3"/>
  <c r="BC68" s="1"/>
  <c r="AB59" i="4" s="1"/>
  <c r="AJ58"/>
  <c r="U60" i="3"/>
  <c r="BC51"/>
  <c r="AB44" i="4" s="1"/>
  <c r="AC11"/>
  <c r="AY24" i="3"/>
  <c r="AV24"/>
  <c r="AC19" i="4" s="1"/>
  <c r="AW12" i="6"/>
  <c r="AV12"/>
  <c r="AS10" i="4"/>
  <c r="AY14" i="6"/>
  <c r="AZ37"/>
  <c r="AW32" i="4"/>
  <c r="AV32"/>
  <c r="P53"/>
  <c r="P57"/>
  <c r="BG66" i="2"/>
  <c r="AW62" i="3"/>
  <c r="AV62"/>
  <c r="U49" i="4"/>
  <c r="AK49"/>
  <c r="AD29"/>
  <c r="AC64"/>
  <c r="AD2"/>
  <c r="AW13" i="3"/>
  <c r="AD10" i="4"/>
  <c r="AV29" i="3"/>
  <c r="AY31"/>
  <c r="AF22" i="4" s="1"/>
  <c r="AY12" i="2"/>
  <c r="AY16"/>
  <c r="AV16"/>
  <c r="M13" i="4" s="1"/>
  <c r="AY13" i="2"/>
  <c r="AW11" i="3"/>
  <c r="AD7" i="4" s="1"/>
  <c r="AV12" i="3"/>
  <c r="AD25" i="4"/>
  <c r="AZ29" i="3"/>
  <c r="AG25" i="4" s="1"/>
  <c r="AY33" i="3"/>
  <c r="AW11" i="6"/>
  <c r="AW16"/>
  <c r="AV16"/>
  <c r="AS13" i="4" s="1"/>
  <c r="AZ28" i="6"/>
  <c r="AW23" i="4" s="1"/>
  <c r="AW73" i="2"/>
  <c r="BE73"/>
  <c r="AV73"/>
  <c r="AZ75" i="3"/>
  <c r="AG66" i="4" s="1"/>
  <c r="AF66"/>
  <c r="BK70" i="3"/>
  <c r="AJ61" i="4" s="1"/>
  <c r="BC70" i="3"/>
  <c r="AB61" i="4" s="1"/>
  <c r="AD60" i="3"/>
  <c r="P11" i="4"/>
  <c r="AY15" i="2"/>
  <c r="P12" i="4" s="1"/>
  <c r="AV26" i="3"/>
  <c r="AC21" i="4" s="1"/>
  <c r="AD32"/>
  <c r="AG32"/>
  <c r="AT14"/>
  <c r="AV17" i="6"/>
  <c r="AS14" i="4" s="1"/>
  <c r="AW15"/>
  <c r="AT15"/>
  <c r="BK74" i="3"/>
  <c r="AJ65" i="4" s="1"/>
  <c r="BC74" i="3"/>
  <c r="AB65" i="4" s="1"/>
  <c r="AP60" i="3"/>
  <c r="AV27"/>
  <c r="AC20" i="4" s="1"/>
  <c r="AY35" i="3"/>
  <c r="AZ10" i="6"/>
  <c r="AW7" i="4"/>
  <c r="AV32" i="6"/>
  <c r="CS32" i="1"/>
  <c r="I29" i="4"/>
  <c r="F29"/>
  <c r="BE54" i="2" s="1"/>
  <c r="CR26" i="1"/>
  <c r="CO26"/>
  <c r="E23" i="4"/>
  <c r="BD37" i="2" s="1"/>
  <c r="U32" i="4" s="1"/>
  <c r="E24"/>
  <c r="CR21" i="1"/>
  <c r="H9" i="4" s="1"/>
  <c r="CR25" i="1"/>
  <c r="H22" i="4" s="1"/>
  <c r="CR29" i="1"/>
  <c r="AZ67" i="3"/>
  <c r="AG58" i="4" s="1"/>
  <c r="AY33" i="2"/>
  <c r="AD27" i="4"/>
  <c r="AD31"/>
  <c r="BE74" i="2"/>
  <c r="BH74" s="1"/>
  <c r="Y65" i="4" s="1"/>
  <c r="V65"/>
  <c r="N65"/>
  <c r="AY28" i="3"/>
  <c r="AY30"/>
  <c r="AY34"/>
  <c r="AF29" i="4" s="1"/>
  <c r="AY5" i="6"/>
  <c r="AY9"/>
  <c r="AV6" i="4"/>
  <c r="AY11" i="6"/>
  <c r="AY13"/>
  <c r="AV10" i="4" s="1"/>
  <c r="AY15" i="6"/>
  <c r="AV12" i="4" s="1"/>
  <c r="AY42" i="2"/>
  <c r="AY44"/>
  <c r="AY46"/>
  <c r="P39" i="4"/>
  <c r="AY48" i="2"/>
  <c r="AY50"/>
  <c r="AY54"/>
  <c r="BG54" s="1"/>
  <c r="P47" i="4"/>
  <c r="AY72" i="2"/>
  <c r="AY44" i="3"/>
  <c r="AY45"/>
  <c r="AF38" i="4" s="1"/>
  <c r="AY48" i="3"/>
  <c r="AF41" i="4" s="1"/>
  <c r="AY49" i="3"/>
  <c r="AF42" i="4" s="1"/>
  <c r="AY52" i="3"/>
  <c r="CR22" i="1"/>
  <c r="CR23"/>
  <c r="H20" i="4" s="1"/>
  <c r="BG45" i="2" s="1"/>
  <c r="X38" i="4" s="1"/>
  <c r="CR27" i="1"/>
  <c r="CR31"/>
  <c r="H28" i="4"/>
  <c r="BG53" i="2" s="1"/>
  <c r="AY43"/>
  <c r="AY45"/>
  <c r="AY47"/>
  <c r="AY49"/>
  <c r="P42" i="4" s="1"/>
  <c r="AY51" i="2"/>
  <c r="AP60"/>
  <c r="BK74"/>
  <c r="T65" i="4" s="1"/>
  <c r="BC70" i="2"/>
  <c r="L61" i="4"/>
  <c r="BK70" i="2"/>
  <c r="T61" i="4" s="1"/>
  <c r="AD60" i="2"/>
  <c r="CO25" i="1"/>
  <c r="E22" i="4"/>
  <c r="AV61" i="2"/>
  <c r="AW64"/>
  <c r="N55" i="4"/>
  <c r="AW65" i="2"/>
  <c r="AW68"/>
  <c r="N59" i="4"/>
  <c r="AW70" i="2"/>
  <c r="CO32" i="1"/>
  <c r="E29" i="4"/>
  <c r="CP29" i="1"/>
  <c r="CO29"/>
  <c r="E26" i="4" s="1"/>
  <c r="BD51" i="2" s="1"/>
  <c r="AW62"/>
  <c r="AZ62"/>
  <c r="AW63"/>
  <c r="AW66"/>
  <c r="AW67"/>
  <c r="AW69"/>
  <c r="BE69"/>
  <c r="AW71"/>
  <c r="BE71"/>
  <c r="BE71" i="3"/>
  <c r="AL62" i="4" s="1"/>
  <c r="AY42" i="3"/>
  <c r="AZ42"/>
  <c r="AG35" i="4"/>
  <c r="AY53" i="3"/>
  <c r="BC75" i="2"/>
  <c r="L66" i="4"/>
  <c r="B75" i="3"/>
  <c r="AS60" s="1"/>
  <c r="N62" i="4"/>
  <c r="N61"/>
  <c r="P13"/>
  <c r="AZ12" i="6"/>
  <c r="AW9" i="4"/>
  <c r="AT9"/>
  <c r="AF19"/>
  <c r="BE68" i="2"/>
  <c r="V59" i="4" s="1"/>
  <c r="AZ68" i="2"/>
  <c r="Q59" i="4" s="1"/>
  <c r="AS27"/>
  <c r="AJ60" i="3"/>
  <c r="AS30" i="4"/>
  <c r="AZ54" i="2"/>
  <c r="Q47" i="4"/>
  <c r="AZ46" i="2"/>
  <c r="Q39" i="4"/>
  <c r="AZ13" i="6"/>
  <c r="AW10" i="4" s="1"/>
  <c r="AV2"/>
  <c r="AF24"/>
  <c r="CS25" i="1"/>
  <c r="I22" i="4"/>
  <c r="N64"/>
  <c r="AZ73" i="2"/>
  <c r="Q64" i="4"/>
  <c r="AZ12" i="3"/>
  <c r="AG9" i="4" s="1"/>
  <c r="AF9"/>
  <c r="AC25"/>
  <c r="AT1"/>
  <c r="AZ62" i="3"/>
  <c r="AG53" i="4"/>
  <c r="AD53"/>
  <c r="AV30"/>
  <c r="AZ17" i="3"/>
  <c r="AG14" i="4" s="1"/>
  <c r="AD14"/>
  <c r="M52"/>
  <c r="P38"/>
  <c r="P43"/>
  <c r="AZ50" i="2"/>
  <c r="Q43" i="4"/>
  <c r="P35"/>
  <c r="AF30"/>
  <c r="M14"/>
  <c r="N60"/>
  <c r="AZ69" i="2"/>
  <c r="Q60" i="4" s="1"/>
  <c r="N53"/>
  <c r="Q53"/>
  <c r="BD47" i="2"/>
  <c r="BD47" i="3" s="1"/>
  <c r="AK40" i="4" s="1"/>
  <c r="P36"/>
  <c r="AZ43" i="2"/>
  <c r="Q36" i="4"/>
  <c r="AZ48" i="3"/>
  <c r="AG41" i="4" s="1"/>
  <c r="P41"/>
  <c r="AV4"/>
  <c r="AF26"/>
  <c r="AT8"/>
  <c r="AC53"/>
  <c r="BC75" i="3"/>
  <c r="AB66" i="4" s="1"/>
  <c r="AF35"/>
  <c r="N57"/>
  <c r="AZ66" i="2"/>
  <c r="Q57" i="4"/>
  <c r="F26"/>
  <c r="BE51" i="2" s="1"/>
  <c r="BE51" i="3" s="1"/>
  <c r="AL44" i="4" s="1"/>
  <c r="P40"/>
  <c r="AZ47" i="2"/>
  <c r="Q40" i="4"/>
  <c r="H24"/>
  <c r="BG61" i="2" s="1"/>
  <c r="X52" i="4" s="1"/>
  <c r="P28"/>
  <c r="AZ16" i="6"/>
  <c r="AW13" i="4" s="1"/>
  <c r="AT13"/>
  <c r="AF25"/>
  <c r="AS9"/>
  <c r="U62"/>
  <c r="BE69" i="3"/>
  <c r="AL60" i="4" s="1"/>
  <c r="X47"/>
  <c r="V64"/>
  <c r="BE73" i="3"/>
  <c r="AL64" i="4" s="1"/>
  <c r="BH68" i="2"/>
  <c r="Y59" i="4"/>
  <c r="CR10" i="1"/>
  <c r="H2" i="4" s="1"/>
  <c r="P45"/>
  <c r="P37"/>
  <c r="AZ11" i="6"/>
  <c r="AW8" i="4"/>
  <c r="AV8"/>
  <c r="BH71" i="2"/>
  <c r="Y62" i="4"/>
  <c r="N58"/>
  <c r="BG72" i="2"/>
  <c r="P63" i="4"/>
  <c r="H23"/>
  <c r="BG37" i="2" s="1"/>
  <c r="X32" i="4" s="1"/>
  <c r="CS30" i="1"/>
  <c r="I27" i="4" s="1"/>
  <c r="F27"/>
  <c r="F20"/>
  <c r="BE45" i="2" s="1"/>
  <c r="CS23" i="1"/>
  <c r="I20" i="4" s="1"/>
  <c r="V62"/>
  <c r="AZ72" i="2"/>
  <c r="Q63" i="4" s="1"/>
  <c r="AZ67" i="2"/>
  <c r="Q58" i="4"/>
  <c r="AZ17" i="6"/>
  <c r="AW14" i="4" s="1"/>
  <c r="N56"/>
  <c r="AZ17" i="2"/>
  <c r="Q14" i="4"/>
  <c r="N14"/>
  <c r="X66"/>
  <c r="BG75" i="3"/>
  <c r="AN66" i="4" s="1"/>
  <c r="X65"/>
  <c r="BG74" i="3"/>
  <c r="AN65" i="4"/>
  <c r="AW28" i="2"/>
  <c r="N21" i="4" s="1"/>
  <c r="N26"/>
  <c r="AZ23" i="3"/>
  <c r="AG23" i="4" s="1"/>
  <c r="M39"/>
  <c r="AD20"/>
  <c r="AZ71" i="2"/>
  <c r="Q62" i="4"/>
  <c r="BC55" i="3"/>
  <c r="AB48" i="4"/>
  <c r="AP41" i="3"/>
  <c r="BK55"/>
  <c r="AJ48" i="4"/>
  <c r="P46"/>
  <c r="AZ45" i="2"/>
  <c r="Q38" i="4"/>
  <c r="AF45"/>
  <c r="AZ52" i="3"/>
  <c r="AG45" i="4"/>
  <c r="AF37"/>
  <c r="AZ15" i="2"/>
  <c r="Q12" i="4"/>
  <c r="AS8"/>
  <c r="P10"/>
  <c r="BC72" i="3"/>
  <c r="AB63" i="4"/>
  <c r="BK72" i="3"/>
  <c r="AJ63" i="4" s="1"/>
  <c r="BD69" i="2"/>
  <c r="U60" i="4"/>
  <c r="M60"/>
  <c r="M44"/>
  <c r="BC33" i="2"/>
  <c r="L28" i="4" s="1"/>
  <c r="B33" i="3"/>
  <c r="AG22" s="1"/>
  <c r="B47" i="2"/>
  <c r="BK47" s="1"/>
  <c r="T40" i="4" s="1"/>
  <c r="AV29" i="2"/>
  <c r="AY29"/>
  <c r="AY31"/>
  <c r="AV31"/>
  <c r="P32" i="4"/>
  <c r="AZ37" i="2"/>
  <c r="Q32" i="4"/>
  <c r="BD73" i="2"/>
  <c r="M64" i="4"/>
  <c r="AC9"/>
  <c r="AC14"/>
  <c r="AY11" i="2"/>
  <c r="P9" i="4" s="1"/>
  <c r="AV11"/>
  <c r="AV33" i="2"/>
  <c r="AW33"/>
  <c r="AV16" i="3"/>
  <c r="AC13" i="4" s="1"/>
  <c r="AY16" i="3"/>
  <c r="AV15" i="6"/>
  <c r="AD63" i="4"/>
  <c r="AW74" i="3"/>
  <c r="AV74"/>
  <c r="BK73"/>
  <c r="AJ64" i="4" s="1"/>
  <c r="BC73" i="3"/>
  <c r="AB64" i="4" s="1"/>
  <c r="AM60" i="3"/>
  <c r="CP31" i="1"/>
  <c r="CO31"/>
  <c r="E28" i="4" s="1"/>
  <c r="AD47"/>
  <c r="BG69" i="3"/>
  <c r="AN60" i="4" s="1"/>
  <c r="X60"/>
  <c r="AV14"/>
  <c r="AC58"/>
  <c r="AV54" i="3"/>
  <c r="AC36" i="4"/>
  <c r="AS21"/>
  <c r="AV11" i="3"/>
  <c r="AC7" i="4" s="1"/>
  <c r="AF11"/>
  <c r="AY32" i="3"/>
  <c r="AW9" i="6"/>
  <c r="AT6" i="4" s="1"/>
  <c r="AV9" i="6"/>
  <c r="BE47" i="2"/>
  <c r="BG71" i="3"/>
  <c r="AN62" i="4" s="1"/>
  <c r="X62"/>
  <c r="BC54" i="3"/>
  <c r="AB47" i="4" s="1"/>
  <c r="BK54" i="3"/>
  <c r="AJ47" i="4" s="1"/>
  <c r="AC60"/>
  <c r="BD69" i="3"/>
  <c r="AK60" i="4" s="1"/>
  <c r="AC55"/>
  <c r="P31"/>
  <c r="CP17" i="1"/>
  <c r="AZ50" i="3"/>
  <c r="AG43" i="4"/>
  <c r="AD43"/>
  <c r="AV70" i="3"/>
  <c r="CO30" i="1"/>
  <c r="E27" i="4"/>
  <c r="M63"/>
  <c r="BD72" i="2"/>
  <c r="U63" i="4"/>
  <c r="M36"/>
  <c r="N12"/>
  <c r="P14"/>
  <c r="AV15" i="2"/>
  <c r="CP13" i="1"/>
  <c r="F7" i="4" s="1"/>
  <c r="AY28" i="2"/>
  <c r="AW32"/>
  <c r="BE32" s="1"/>
  <c r="AY11" i="3"/>
  <c r="AF7" i="4" s="1"/>
  <c r="AW28" i="3"/>
  <c r="AD24" i="4" s="1"/>
  <c r="AV28" i="3"/>
  <c r="AV32"/>
  <c r="AV25" i="6"/>
  <c r="AS20" i="4" s="1"/>
  <c r="AW25" i="6"/>
  <c r="AT20" i="4" s="1"/>
  <c r="AV29" i="6"/>
  <c r="AS24" i="4" s="1"/>
  <c r="AW29" i="6"/>
  <c r="AW30"/>
  <c r="AV30"/>
  <c r="AV53" i="2"/>
  <c r="M46" i="4" s="1"/>
  <c r="AW53" i="2"/>
  <c r="AV54"/>
  <c r="AY63"/>
  <c r="AZ63" s="1"/>
  <c r="Q54" i="4" s="1"/>
  <c r="AV63" i="2"/>
  <c r="AV72" i="3"/>
  <c r="BH56" i="2"/>
  <c r="Y49" i="4"/>
  <c r="V49"/>
  <c r="M59"/>
  <c r="BD68" i="2"/>
  <c r="BD68" i="3" s="1"/>
  <c r="AK59" i="4" s="1"/>
  <c r="AW11" i="2"/>
  <c r="N9" i="4" s="1"/>
  <c r="AW16" i="2"/>
  <c r="CR13" i="1"/>
  <c r="H7" i="4" s="1"/>
  <c r="AV30" i="2"/>
  <c r="M25" i="4" s="1"/>
  <c r="AW30" i="2"/>
  <c r="N25" i="4" s="1"/>
  <c r="BD70" i="2"/>
  <c r="U61" i="4"/>
  <c r="M61"/>
  <c r="AV30" i="3"/>
  <c r="AW30"/>
  <c r="AD26" i="4" s="1"/>
  <c r="AV7" i="6"/>
  <c r="AS4" i="4" s="1"/>
  <c r="AZ33" i="6"/>
  <c r="AW28" i="4" s="1"/>
  <c r="CP27" i="1"/>
  <c r="CS27" s="1"/>
  <c r="I24" i="4" s="1"/>
  <c r="AW42" i="2"/>
  <c r="AZ42" s="1"/>
  <c r="Q35" i="4" s="1"/>
  <c r="AV42" i="2"/>
  <c r="AW48"/>
  <c r="AV48"/>
  <c r="M41" i="4" s="1"/>
  <c r="AV49" i="2"/>
  <c r="AW49"/>
  <c r="AY65"/>
  <c r="AZ65" s="1"/>
  <c r="Q56" i="4" s="1"/>
  <c r="N63"/>
  <c r="BE72" i="2"/>
  <c r="BH72" s="1"/>
  <c r="Y63" i="4" s="1"/>
  <c r="M66"/>
  <c r="BD75" i="2"/>
  <c r="AW46" i="3"/>
  <c r="AD39" i="4" s="1"/>
  <c r="AV46" i="3"/>
  <c r="AY66"/>
  <c r="AV66"/>
  <c r="AC57" i="4" s="1"/>
  <c r="CR14" i="1"/>
  <c r="H6" i="4" s="1"/>
  <c r="AW24" i="3"/>
  <c r="AD19" i="4" s="1"/>
  <c r="P48"/>
  <c r="M58"/>
  <c r="BD67" i="2"/>
  <c r="U58" i="4" s="1"/>
  <c r="AY55" i="3"/>
  <c r="AV55"/>
  <c r="AW70"/>
  <c r="AD61" i="4" s="1"/>
  <c r="AY30" i="6"/>
  <c r="AW32"/>
  <c r="AV44" i="2"/>
  <c r="AW44"/>
  <c r="AZ44" s="1"/>
  <c r="Q37" i="4" s="1"/>
  <c r="AY64" i="2"/>
  <c r="P55" i="4" s="1"/>
  <c r="AV66" i="2"/>
  <c r="AW66" i="3"/>
  <c r="AD57" i="4" s="1"/>
  <c r="AZ73" i="3"/>
  <c r="AG64" i="4"/>
  <c r="BK73" i="2"/>
  <c r="T64" i="4" s="1"/>
  <c r="AM60" i="2"/>
  <c r="BC73"/>
  <c r="L64" i="4"/>
  <c r="BC69" i="2"/>
  <c r="L60" i="4" s="1"/>
  <c r="B69" i="3"/>
  <c r="BK69" i="2"/>
  <c r="T60" i="4" s="1"/>
  <c r="AA60" i="2"/>
  <c r="AV34" i="6"/>
  <c r="AS29" i="4" s="1"/>
  <c r="AW34" i="6"/>
  <c r="AZ34" s="1"/>
  <c r="AW29" i="4" s="1"/>
  <c r="AV50" i="2"/>
  <c r="BG37" i="3"/>
  <c r="AN32" i="4" s="1"/>
  <c r="M35"/>
  <c r="U59"/>
  <c r="P54"/>
  <c r="AZ29" i="6"/>
  <c r="AW24" i="4"/>
  <c r="AT24"/>
  <c r="BD70" i="3"/>
  <c r="AK61" i="4" s="1"/>
  <c r="AC61"/>
  <c r="AC65"/>
  <c r="BD74" i="3"/>
  <c r="AK65" i="4" s="1"/>
  <c r="AF13"/>
  <c r="N28"/>
  <c r="AZ33" i="2"/>
  <c r="Q28" i="4" s="1"/>
  <c r="BG48" i="2"/>
  <c r="X41" i="4" s="1"/>
  <c r="M43"/>
  <c r="M37"/>
  <c r="AC48"/>
  <c r="AC39"/>
  <c r="V63"/>
  <c r="M42"/>
  <c r="N35"/>
  <c r="AZ30" i="3"/>
  <c r="AG26" i="4" s="1"/>
  <c r="N13"/>
  <c r="AZ16" i="2"/>
  <c r="Q13" i="4" s="1"/>
  <c r="AZ74" i="3"/>
  <c r="AG65" i="4" s="1"/>
  <c r="AD65"/>
  <c r="BE74" i="3"/>
  <c r="BH74" s="1"/>
  <c r="AO65" i="4" s="1"/>
  <c r="M28"/>
  <c r="BC69" i="3"/>
  <c r="AB60" i="4" s="1"/>
  <c r="BK69" i="3"/>
  <c r="AJ60" i="4" s="1"/>
  <c r="AA60" i="3"/>
  <c r="M57" i="4"/>
  <c r="BD66" i="2"/>
  <c r="U57" i="4" s="1"/>
  <c r="AZ32" i="6"/>
  <c r="AW27" i="4" s="1"/>
  <c r="AT27"/>
  <c r="AZ55" i="3"/>
  <c r="AG48" i="4"/>
  <c r="AF48"/>
  <c r="BD66" i="3"/>
  <c r="AK57" i="4"/>
  <c r="AC26"/>
  <c r="AC63"/>
  <c r="BD72" i="3"/>
  <c r="AK63" i="4"/>
  <c r="N46"/>
  <c r="AZ53" i="2"/>
  <c r="Q46" i="4"/>
  <c r="AS25"/>
  <c r="AC24"/>
  <c r="AS6"/>
  <c r="AC47"/>
  <c r="AS12"/>
  <c r="BC65" i="2"/>
  <c r="L56" i="4" s="1"/>
  <c r="O60" i="2"/>
  <c r="BE64"/>
  <c r="V55" i="4" s="1"/>
  <c r="X63"/>
  <c r="N42"/>
  <c r="AZ49" i="2"/>
  <c r="Q42" i="4" s="1"/>
  <c r="AC27"/>
  <c r="AZ32" i="3"/>
  <c r="AG27" i="4" s="1"/>
  <c r="AF27"/>
  <c r="F28"/>
  <c r="BE53" i="2" s="1"/>
  <c r="BE65"/>
  <c r="V56" i="4" s="1"/>
  <c r="CS31" i="1"/>
  <c r="I28" i="4" s="1"/>
  <c r="M47"/>
  <c r="BD54" i="2"/>
  <c r="U47" i="4" s="1"/>
  <c r="AZ16" i="3"/>
  <c r="AG13" i="4" s="1"/>
  <c r="BG45" i="3"/>
  <c r="AN38" i="4" s="1"/>
  <c r="AT29"/>
  <c r="BG64" i="2"/>
  <c r="X55" i="4" s="1"/>
  <c r="AV25"/>
  <c r="AF57"/>
  <c r="BD75" i="3"/>
  <c r="AK66" i="4" s="1"/>
  <c r="U66"/>
  <c r="N41"/>
  <c r="AZ48" i="2"/>
  <c r="Q41" i="4" s="1"/>
  <c r="BK64" i="2"/>
  <c r="T55" i="4" s="1"/>
  <c r="M54"/>
  <c r="BD63" i="2"/>
  <c r="BD63" i="3" s="1"/>
  <c r="AK54" i="4" s="1"/>
  <c r="AT25"/>
  <c r="AZ30" i="6"/>
  <c r="AW25" i="4" s="1"/>
  <c r="AZ28" i="3"/>
  <c r="AG24" i="4" s="1"/>
  <c r="N27"/>
  <c r="M12"/>
  <c r="F13"/>
  <c r="BD67" i="3"/>
  <c r="AK58" i="4" s="1"/>
  <c r="AT12"/>
  <c r="AZ15" i="6"/>
  <c r="AW12" i="4" s="1"/>
  <c r="BD73" i="3"/>
  <c r="AK64" i="4"/>
  <c r="U64"/>
  <c r="BG53" i="3"/>
  <c r="AN46" i="4" s="1"/>
  <c r="V46"/>
  <c r="BE53" i="3"/>
  <c r="AL46" i="4" s="1"/>
  <c r="V38"/>
  <c r="BH45" i="2"/>
  <c r="Y38" i="4" s="1"/>
  <c r="BE65" i="3"/>
  <c r="BG64"/>
  <c r="AN55" i="4" s="1"/>
  <c r="AL65"/>
  <c r="BH53" i="3"/>
  <c r="AO46" i="4" s="1"/>
  <c r="CR17" i="1"/>
  <c r="H13" i="4" s="1"/>
  <c r="AY27" i="2" l="1"/>
  <c r="P19" i="4" s="1"/>
  <c r="AY9" i="3"/>
  <c r="AF6" i="4" s="1"/>
  <c r="AW25" i="3"/>
  <c r="AD18" i="4" s="1"/>
  <c r="AY25" i="3"/>
  <c r="AF18" i="4" s="1"/>
  <c r="AW8" i="3"/>
  <c r="AD8" i="4" s="1"/>
  <c r="AY23" i="2"/>
  <c r="BG23" s="1"/>
  <c r="AY4" i="3"/>
  <c r="AF3" i="4" s="1"/>
  <c r="AY8" i="3"/>
  <c r="AF8" i="4" s="1"/>
  <c r="AW5" i="3"/>
  <c r="AD1" i="4" s="1"/>
  <c r="AV5" i="3"/>
  <c r="AC1" i="4" s="1"/>
  <c r="AZ32" i="2"/>
  <c r="Q27" i="4" s="1"/>
  <c r="BH71" i="3"/>
  <c r="AO62" i="4" s="1"/>
  <c r="BK75" i="3"/>
  <c r="AJ66" i="4" s="1"/>
  <c r="AA41" i="3"/>
  <c r="BK56"/>
  <c r="AJ49" i="4" s="1"/>
  <c r="BK52" i="3"/>
  <c r="AJ45" i="4" s="1"/>
  <c r="AW7" i="3"/>
  <c r="AD5" i="4" s="1"/>
  <c r="AZ9" i="3"/>
  <c r="AG6" i="4" s="1"/>
  <c r="AY5" i="3"/>
  <c r="AF1" i="4" s="1"/>
  <c r="AV4" i="3"/>
  <c r="AC3" i="4" s="1"/>
  <c r="AV25" i="3"/>
  <c r="AC18" i="4" s="1"/>
  <c r="AZ27" i="3"/>
  <c r="AG20" i="4" s="1"/>
  <c r="AV10" i="3"/>
  <c r="AC2" i="4" s="1"/>
  <c r="AZ10" i="3"/>
  <c r="AG2" i="4" s="1"/>
  <c r="AF2"/>
  <c r="AZ30" i="2"/>
  <c r="Q25" i="4" s="1"/>
  <c r="AZ7" i="3"/>
  <c r="AG5" i="4" s="1"/>
  <c r="AZ11" i="3"/>
  <c r="AG7" i="4" s="1"/>
  <c r="AD3"/>
  <c r="BE6" i="2"/>
  <c r="BD65"/>
  <c r="BD53"/>
  <c r="U46" i="4" s="1"/>
  <c r="AZ25" i="6"/>
  <c r="AW20" i="4" s="1"/>
  <c r="F24"/>
  <c r="N37"/>
  <c r="BH69" i="3"/>
  <c r="AO60" i="4" s="1"/>
  <c r="BK68" i="3"/>
  <c r="AJ59" i="4" s="1"/>
  <c r="AZ53" i="3"/>
  <c r="AG46" i="4" s="1"/>
  <c r="AF46"/>
  <c r="BH69" i="2"/>
  <c r="Y60" i="4" s="1"/>
  <c r="V60"/>
  <c r="BE63" i="2"/>
  <c r="N54" i="4"/>
  <c r="AZ70" i="2"/>
  <c r="Q61" i="4" s="1"/>
  <c r="BE70" i="2"/>
  <c r="P29" i="4"/>
  <c r="BG34" i="2"/>
  <c r="X29" i="4" s="1"/>
  <c r="BC62" i="2"/>
  <c r="L53" i="4" s="1"/>
  <c r="B62" i="3"/>
  <c r="BK62" s="1"/>
  <c r="AJ53" i="4" s="1"/>
  <c r="BK62" i="2"/>
  <c r="T53" i="4" s="1"/>
  <c r="AD22"/>
  <c r="AZ31" i="3"/>
  <c r="AG22" i="4" s="1"/>
  <c r="AW35" i="3"/>
  <c r="AV35"/>
  <c r="AC30" i="4" s="1"/>
  <c r="AY4" i="6"/>
  <c r="AV4"/>
  <c r="AS1" i="4" s="1"/>
  <c r="BG52" i="3"/>
  <c r="X45" i="4"/>
  <c r="BG73" i="3"/>
  <c r="BH73" i="2"/>
  <c r="Y64" i="4" s="1"/>
  <c r="X64"/>
  <c r="AV34" i="2"/>
  <c r="AW34"/>
  <c r="AV35"/>
  <c r="M30" i="4" s="1"/>
  <c r="AY35" i="2"/>
  <c r="AZ9" i="6"/>
  <c r="AW6" i="4" s="1"/>
  <c r="BE70" i="3"/>
  <c r="AZ66"/>
  <c r="AG57" i="4" s="1"/>
  <c r="M48"/>
  <c r="BD55" i="2"/>
  <c r="U48" i="4" s="1"/>
  <c r="AC62"/>
  <c r="BD71" i="3"/>
  <c r="AK62" i="4" s="1"/>
  <c r="B66" i="2"/>
  <c r="B66" i="3" s="1"/>
  <c r="B48" i="2"/>
  <c r="AW23"/>
  <c r="AV23"/>
  <c r="AV27"/>
  <c r="M19" i="4" s="1"/>
  <c r="AW27" i="2"/>
  <c r="BE27" s="1"/>
  <c r="BE27" i="3" s="1"/>
  <c r="BE27" i="6" s="1"/>
  <c r="AW8"/>
  <c r="AV8"/>
  <c r="AS5" i="4" s="1"/>
  <c r="AW14" i="6"/>
  <c r="AV14"/>
  <c r="AS11" i="4" s="1"/>
  <c r="AV31"/>
  <c r="AZ36" i="6"/>
  <c r="AW31" i="4" s="1"/>
  <c r="AY23" i="6"/>
  <c r="AV18" i="4" s="1"/>
  <c r="AV23" i="6"/>
  <c r="AS18" i="4" s="1"/>
  <c r="BG37" i="6"/>
  <c r="BD32" i="4" s="1"/>
  <c r="AZ64" i="2"/>
  <c r="Q55" i="4" s="1"/>
  <c r="BE72" i="3"/>
  <c r="P56" i="4"/>
  <c r="BE30" i="2"/>
  <c r="X60" i="3"/>
  <c r="AZ51" i="2"/>
  <c r="Q44" i="4" s="1"/>
  <c r="P44"/>
  <c r="H26"/>
  <c r="BG51" i="2" s="1"/>
  <c r="CS29" i="1"/>
  <c r="I26" i="4" s="1"/>
  <c r="AF28"/>
  <c r="AZ33" i="3"/>
  <c r="AG28" i="4" s="1"/>
  <c r="BK49" i="3"/>
  <c r="AJ42" i="4" s="1"/>
  <c r="X41" i="3"/>
  <c r="BC49"/>
  <c r="AB42" i="4" s="1"/>
  <c r="BK53" i="3"/>
  <c r="AJ46" i="4" s="1"/>
  <c r="BC53" i="3"/>
  <c r="AB46" i="4" s="1"/>
  <c r="AJ41" i="3"/>
  <c r="AZ14" i="2"/>
  <c r="Q11" i="4" s="1"/>
  <c r="N11"/>
  <c r="AW12" i="2"/>
  <c r="AV12"/>
  <c r="M10" i="4" s="1"/>
  <c r="BE45" i="3"/>
  <c r="AL38" i="4" s="1"/>
  <c r="BH53" i="2"/>
  <c r="Y46" i="4" s="1"/>
  <c r="AW31" i="2"/>
  <c r="AZ31" s="1"/>
  <c r="Q20" i="4" s="1"/>
  <c r="AV6" i="3"/>
  <c r="AC4" i="4" s="1"/>
  <c r="AW6" i="3"/>
  <c r="AV7"/>
  <c r="AC5" i="4" s="1"/>
  <c r="AY13" i="3"/>
  <c r="AY26"/>
  <c r="AW5" i="6"/>
  <c r="AW6"/>
  <c r="AW27"/>
  <c r="AT30" i="4"/>
  <c r="AZ35" i="6"/>
  <c r="AW30" i="4" s="1"/>
  <c r="CP20" i="1"/>
  <c r="F11" i="4" s="1"/>
  <c r="CP15" i="1"/>
  <c r="F16" i="4" s="1"/>
  <c r="CR19" i="1"/>
  <c r="H14" i="4" s="1"/>
  <c r="CO23" i="1"/>
  <c r="E20" i="4" s="1"/>
  <c r="BD45" i="2" s="1"/>
  <c r="U38" i="4" s="1"/>
  <c r="CP26" i="1"/>
  <c r="BC50" i="2"/>
  <c r="L43" i="4" s="1"/>
  <c r="BK50" i="2"/>
  <c r="T43" i="4" s="1"/>
  <c r="AA41" i="2"/>
  <c r="BE68" i="3"/>
  <c r="AV9" i="2"/>
  <c r="M8" i="4" s="1"/>
  <c r="AW9" i="2"/>
  <c r="N8" i="4" s="1"/>
  <c r="AY9" i="2"/>
  <c r="P8" i="4" s="1"/>
  <c r="N15"/>
  <c r="AZ18" i="2"/>
  <c r="Q15" i="4" s="1"/>
  <c r="AV14" i="2"/>
  <c r="M11" i="4" s="1"/>
  <c r="AW13" i="2"/>
  <c r="N4" i="4" s="1"/>
  <c r="AY6" i="3"/>
  <c r="AF4" i="4" s="1"/>
  <c r="AZ34" i="3"/>
  <c r="AG29" i="4" s="1"/>
  <c r="AZ36" i="3"/>
  <c r="AG31" i="4" s="1"/>
  <c r="CP28" i="1"/>
  <c r="CR28"/>
  <c r="H25" i="4" s="1"/>
  <c r="BE28" i="2"/>
  <c r="BG26"/>
  <c r="AW36"/>
  <c r="AV36"/>
  <c r="AW15" i="3"/>
  <c r="AV15"/>
  <c r="AC12" i="4" s="1"/>
  <c r="AV24" i="6"/>
  <c r="AS19" i="4" s="1"/>
  <c r="AW24" i="6"/>
  <c r="BE36" i="2"/>
  <c r="P52" i="4"/>
  <c r="AZ61" i="2"/>
  <c r="Q52" i="4" s="1"/>
  <c r="AZ56" i="3"/>
  <c r="AG49" i="4" s="1"/>
  <c r="BG56" i="3"/>
  <c r="AF49" i="4"/>
  <c r="AZ63" i="3"/>
  <c r="AG54" i="4" s="1"/>
  <c r="AD54"/>
  <c r="AV36" i="6"/>
  <c r="AS31" i="4" s="1"/>
  <c r="CP10" i="1"/>
  <c r="F2" i="4" s="1"/>
  <c r="CP14" i="1"/>
  <c r="CW13"/>
  <c r="CO13" s="1"/>
  <c r="E7" i="4" s="1"/>
  <c r="H30"/>
  <c r="CP18" i="1"/>
  <c r="AW14" i="3"/>
  <c r="AZ18"/>
  <c r="AG15" i="4" s="1"/>
  <c r="AV52" i="2"/>
  <c r="M45" i="4" s="1"/>
  <c r="AW52" i="2"/>
  <c r="AV62"/>
  <c r="M53" i="4" s="1"/>
  <c r="AW47" i="3"/>
  <c r="AY54"/>
  <c r="AV61"/>
  <c r="AC52" i="4" s="1"/>
  <c r="CO28" i="1"/>
  <c r="E25" i="4" s="1"/>
  <c r="CW19" i="1"/>
  <c r="AW26" i="6"/>
  <c r="AV27"/>
  <c r="AS22" i="4" s="1"/>
  <c r="N66"/>
  <c r="BE75" i="2"/>
  <c r="AY43" i="3"/>
  <c r="AF36" i="4" s="1"/>
  <c r="AY46" i="3"/>
  <c r="AF39" i="4" s="1"/>
  <c r="AW49" i="3"/>
  <c r="AY61"/>
  <c r="AY70"/>
  <c r="AY72"/>
  <c r="BG32" i="2"/>
  <c r="AW10"/>
  <c r="N7" i="4" s="1"/>
  <c r="AW8" i="2"/>
  <c r="N3" i="4" s="1"/>
  <c r="AY5" i="2"/>
  <c r="P1" i="4" s="1"/>
  <c r="CW6" i="1"/>
  <c r="CO6" s="1"/>
  <c r="E1" i="4" s="1"/>
  <c r="AV28" i="2"/>
  <c r="BD28" s="1"/>
  <c r="AY27" i="6"/>
  <c r="AV22" i="4" s="1"/>
  <c r="AV31" i="6"/>
  <c r="AS26" i="4" s="1"/>
  <c r="CW20" i="1"/>
  <c r="CP24"/>
  <c r="AV44" i="3"/>
  <c r="AC37" i="4" s="1"/>
  <c r="AW44" i="3"/>
  <c r="AW45"/>
  <c r="B71"/>
  <c r="BC71" i="2"/>
  <c r="L62" i="4" s="1"/>
  <c r="CO24" i="1"/>
  <c r="E21" i="4" s="1"/>
  <c r="BD46" i="2" s="1"/>
  <c r="BD46" i="3" s="1"/>
  <c r="AK39" i="4" s="1"/>
  <c r="AW61" i="3"/>
  <c r="CO21" i="1"/>
  <c r="E9" i="4" s="1"/>
  <c r="AV6" i="2"/>
  <c r="M2" i="4" s="1"/>
  <c r="AW26" i="2"/>
  <c r="BE26" s="1"/>
  <c r="CO22" i="1"/>
  <c r="E18" i="4" s="1"/>
  <c r="BD30" i="2" s="1"/>
  <c r="AZ24" i="3"/>
  <c r="AG19" i="4" s="1"/>
  <c r="AY6" i="2"/>
  <c r="P2" i="4" s="1"/>
  <c r="P20"/>
  <c r="AV26" i="2"/>
  <c r="BD26" s="1"/>
  <c r="N20" i="4"/>
  <c r="AZ28" i="2"/>
  <c r="Q21" i="4" s="1"/>
  <c r="AW5" i="2"/>
  <c r="N1" i="4" s="1"/>
  <c r="M20"/>
  <c r="P21"/>
  <c r="AY8" i="2"/>
  <c r="P3" i="4" s="1"/>
  <c r="AV10" i="2"/>
  <c r="M7" i="4" s="1"/>
  <c r="AW7" i="2"/>
  <c r="N6" i="4" s="1"/>
  <c r="AY7" i="2"/>
  <c r="P6" i="4" s="1"/>
  <c r="AV7" i="2"/>
  <c r="M6" i="4" s="1"/>
  <c r="AV8" i="2"/>
  <c r="M3" i="4" s="1"/>
  <c r="AV5" i="2"/>
  <c r="M1" i="4" s="1"/>
  <c r="AV4" i="2"/>
  <c r="M5" i="4" s="1"/>
  <c r="AV24" i="2"/>
  <c r="AY24"/>
  <c r="AZ29"/>
  <c r="Q26" i="4" s="1"/>
  <c r="P26"/>
  <c r="M26"/>
  <c r="AV25" i="2"/>
  <c r="BD25" s="1"/>
  <c r="AY25"/>
  <c r="BG25" s="1"/>
  <c r="N22" i="4"/>
  <c r="AW4" i="2"/>
  <c r="N5" i="4" s="1"/>
  <c r="AY4" i="2"/>
  <c r="P5" i="4" s="1"/>
  <c r="AZ11" i="2"/>
  <c r="Q9" i="4" s="1"/>
  <c r="P4"/>
  <c r="M27"/>
  <c r="P23"/>
  <c r="AW25" i="2"/>
  <c r="BK33" i="3"/>
  <c r="AJ28" i="4" s="1"/>
  <c r="BK31" i="2"/>
  <c r="T24" i="4" s="1"/>
  <c r="B31" i="3"/>
  <c r="BK31" s="1"/>
  <c r="AJ24" i="4" s="1"/>
  <c r="B26" i="3"/>
  <c r="B26" i="6" s="1"/>
  <c r="BC26" s="1"/>
  <c r="AR21" i="4" s="1"/>
  <c r="CR18" i="1"/>
  <c r="H17" i="4" s="1"/>
  <c r="BG29" i="2" s="1"/>
  <c r="CP9" i="1"/>
  <c r="F10" i="4" s="1"/>
  <c r="CR9" i="1"/>
  <c r="H10" i="4" s="1"/>
  <c r="CP4" i="1"/>
  <c r="F4" i="4" s="1"/>
  <c r="CW14" i="1"/>
  <c r="CO14" s="1"/>
  <c r="E6" i="4" s="1"/>
  <c r="CW10" i="1"/>
  <c r="CO10" s="1"/>
  <c r="E2" i="4" s="1"/>
  <c r="AN45"/>
  <c r="I41" i="2"/>
  <c r="BK44"/>
  <c r="T37" i="4" s="1"/>
  <c r="B44" i="3"/>
  <c r="I41" s="1"/>
  <c r="BC44" i="2"/>
  <c r="L37" i="4" s="1"/>
  <c r="BG34" i="3"/>
  <c r="X46" i="4"/>
  <c r="V40"/>
  <c r="BG48" i="3"/>
  <c r="AN41" i="4" s="1"/>
  <c r="BD50" i="2"/>
  <c r="B46"/>
  <c r="BK46" s="1"/>
  <c r="T39" i="4" s="1"/>
  <c r="BC31" i="2"/>
  <c r="L20" i="4" s="1"/>
  <c r="U40"/>
  <c r="BE66" i="2"/>
  <c r="BE66" i="3" s="1"/>
  <c r="AL57" i="4" s="1"/>
  <c r="BK37" i="2"/>
  <c r="T32" i="4" s="1"/>
  <c r="BC33" i="3"/>
  <c r="AB28" i="4" s="1"/>
  <c r="B37" i="3"/>
  <c r="AS22" s="1"/>
  <c r="V44" i="4"/>
  <c r="BG49" i="2"/>
  <c r="AA22"/>
  <c r="L60"/>
  <c r="BG65"/>
  <c r="BE34"/>
  <c r="V29" i="4" s="1"/>
  <c r="B33" i="6"/>
  <c r="AG22" s="1"/>
  <c r="BK66" i="3"/>
  <c r="AJ57" i="4" s="1"/>
  <c r="BD48" i="2"/>
  <c r="BE67"/>
  <c r="BH51"/>
  <c r="Y44" i="4" s="1"/>
  <c r="B8" i="2"/>
  <c r="B8" i="3" s="1"/>
  <c r="O3" s="1"/>
  <c r="BD51"/>
  <c r="AK44" i="4" s="1"/>
  <c r="U44"/>
  <c r="BG46" i="3"/>
  <c r="AA22"/>
  <c r="BE64"/>
  <c r="BD53"/>
  <c r="AK46" i="4" s="1"/>
  <c r="B64" i="3"/>
  <c r="BC36" i="2"/>
  <c r="L31" i="4" s="1"/>
  <c r="AP22" i="2"/>
  <c r="BK36"/>
  <c r="T31" i="4" s="1"/>
  <c r="B36" i="3"/>
  <c r="BC47" i="2"/>
  <c r="L40" i="4" s="1"/>
  <c r="B47" i="3"/>
  <c r="BG35" i="2"/>
  <c r="F60" i="3"/>
  <c r="BC62"/>
  <c r="AB53" i="4" s="1"/>
  <c r="B61" i="2"/>
  <c r="B43"/>
  <c r="BC31" i="3"/>
  <c r="AB22" i="4" s="1"/>
  <c r="R41" i="2"/>
  <c r="X39" i="4"/>
  <c r="BD61" i="2"/>
  <c r="BD49"/>
  <c r="V48" i="4"/>
  <c r="BE55" i="3"/>
  <c r="O41" i="2"/>
  <c r="X57" i="4"/>
  <c r="BG66" i="3"/>
  <c r="AN57" i="4" s="1"/>
  <c r="BC34" i="2"/>
  <c r="L29" i="4" s="1"/>
  <c r="AJ22" i="2"/>
  <c r="BK34"/>
  <c r="T29" i="4" s="1"/>
  <c r="B34" i="3"/>
  <c r="AL56" i="4"/>
  <c r="U54"/>
  <c r="BH64" i="2"/>
  <c r="Y55" i="4" s="1"/>
  <c r="B46" i="3"/>
  <c r="BD54"/>
  <c r="AK47" i="4" s="1"/>
  <c r="BG49" i="3"/>
  <c r="AN42" i="4" s="1"/>
  <c r="X44"/>
  <c r="BG51" i="3"/>
  <c r="AN44" i="4" s="1"/>
  <c r="BG36" i="2"/>
  <c r="BG47"/>
  <c r="V57" i="4"/>
  <c r="BH66" i="2"/>
  <c r="Y57" i="4" s="1"/>
  <c r="BD37" i="3"/>
  <c r="BH54" i="2"/>
  <c r="Y47" i="4" s="1"/>
  <c r="V47"/>
  <c r="BE54" i="3"/>
  <c r="AD22" i="2"/>
  <c r="B48" i="3"/>
  <c r="BC48" i="2"/>
  <c r="L41" i="4" s="1"/>
  <c r="BK48" i="2"/>
  <c r="T41" i="4" s="1"/>
  <c r="U41" i="2"/>
  <c r="BK66"/>
  <c r="T57" i="4" s="1"/>
  <c r="R60" i="2"/>
  <c r="BC66"/>
  <c r="L57" i="4" s="1"/>
  <c r="BK33" i="2"/>
  <c r="T28" i="4" s="1"/>
  <c r="AG22" i="2"/>
  <c r="B45"/>
  <c r="B63"/>
  <c r="BK65"/>
  <c r="T56" i="4" s="1"/>
  <c r="B65" i="3"/>
  <c r="BD64" i="2"/>
  <c r="BD52"/>
  <c r="U39" i="4"/>
  <c r="BC44" i="3"/>
  <c r="AB37" i="4" s="1"/>
  <c r="BK32" i="2"/>
  <c r="T27" i="4" s="1"/>
  <c r="B32" i="3"/>
  <c r="B42" i="2"/>
  <c r="F60"/>
  <c r="B13"/>
  <c r="BC13" s="1"/>
  <c r="L4" i="4" s="1"/>
  <c r="BC25" i="2"/>
  <c r="L24" i="4" s="1"/>
  <c r="CO19" i="1"/>
  <c r="E14" i="4" s="1"/>
  <c r="CW18" i="1"/>
  <c r="CO18" s="1"/>
  <c r="E17" i="4" s="1"/>
  <c r="BD29" i="2" s="1"/>
  <c r="CP7" i="1"/>
  <c r="F5" i="4" s="1"/>
  <c r="CW7" i="1"/>
  <c r="CO7" s="1"/>
  <c r="E5" i="4" s="1"/>
  <c r="CR7" i="1"/>
  <c r="H5" i="4" s="1"/>
  <c r="F22" i="2"/>
  <c r="CP5" i="1"/>
  <c r="F8" i="4" s="1"/>
  <c r="CR5" i="1"/>
  <c r="H8" i="4" s="1"/>
  <c r="CP12" i="1"/>
  <c r="F15" i="4" s="1"/>
  <c r="CR8" i="1"/>
  <c r="CS8" s="1"/>
  <c r="I3" i="4" s="1"/>
  <c r="AS3" i="2"/>
  <c r="C22"/>
  <c r="CP11" i="1"/>
  <c r="F12" i="4" s="1"/>
  <c r="BE24" i="2" s="1"/>
  <c r="B12"/>
  <c r="BC12" s="1"/>
  <c r="L10" i="4" s="1"/>
  <c r="BK30" i="2"/>
  <c r="T25" i="4" s="1"/>
  <c r="X22" i="2"/>
  <c r="B7"/>
  <c r="BC7" s="1"/>
  <c r="L6" i="4" s="1"/>
  <c r="I22" i="2"/>
  <c r="BC28"/>
  <c r="L21" i="4" s="1"/>
  <c r="B4" i="2"/>
  <c r="B4" i="3" s="1"/>
  <c r="B10" i="2"/>
  <c r="U3" s="1"/>
  <c r="BC29"/>
  <c r="L26" i="4" s="1"/>
  <c r="CR6" i="1"/>
  <c r="CS10"/>
  <c r="I2" i="4" s="1"/>
  <c r="CS18" i="1"/>
  <c r="I17" i="4" s="1"/>
  <c r="F17"/>
  <c r="BE29" i="2" s="1"/>
  <c r="CW11" i="1"/>
  <c r="CO11" s="1"/>
  <c r="E12" i="4" s="1"/>
  <c r="CW4" i="1"/>
  <c r="CO4" s="1"/>
  <c r="E4" i="4" s="1"/>
  <c r="BD12" i="2" s="1"/>
  <c r="BK14"/>
  <c r="T11" i="4" s="1"/>
  <c r="BC14" i="2"/>
  <c r="L11" i="4" s="1"/>
  <c r="L22" i="6"/>
  <c r="B9" i="2"/>
  <c r="R3" s="1"/>
  <c r="BG11"/>
  <c r="BG11" i="3" s="1"/>
  <c r="B11" i="2"/>
  <c r="CW8" i="1"/>
  <c r="CO8" s="1"/>
  <c r="E3" i="4" s="1"/>
  <c r="CW12" i="1"/>
  <c r="CO12" s="1"/>
  <c r="E15" i="4" s="1"/>
  <c r="CW9" i="1"/>
  <c r="CO9" s="1"/>
  <c r="E10" i="4" s="1"/>
  <c r="CS14" i="1"/>
  <c r="I6" i="4" s="1"/>
  <c r="F6"/>
  <c r="CS17" i="1"/>
  <c r="I13" i="4" s="1"/>
  <c r="CP16" i="1"/>
  <c r="F19" i="4" s="1"/>
  <c r="V11"/>
  <c r="CR16" i="1"/>
  <c r="H19" i="4" s="1"/>
  <c r="BG31" i="2" s="1"/>
  <c r="CO20" i="1"/>
  <c r="E11" i="4" s="1"/>
  <c r="H15"/>
  <c r="BG27" i="2" s="1"/>
  <c r="CS7" i="1"/>
  <c r="I5" i="4" s="1"/>
  <c r="CW5" i="1"/>
  <c r="CO5" s="1"/>
  <c r="E8" i="4" s="1"/>
  <c r="CS13" i="1"/>
  <c r="I7" i="4" s="1"/>
  <c r="CR11" i="1"/>
  <c r="CS22"/>
  <c r="I18" i="4" s="1"/>
  <c r="CS20" i="1"/>
  <c r="I11" i="4" s="1"/>
  <c r="H18"/>
  <c r="BG30" i="2" s="1"/>
  <c r="CS21" i="1"/>
  <c r="I9" i="4" s="1"/>
  <c r="CW16" i="1"/>
  <c r="CO16" s="1"/>
  <c r="E19" i="4" s="1"/>
  <c r="BD31" i="2" s="1"/>
  <c r="F9" i="4"/>
  <c r="CR4" i="1"/>
  <c r="BK6" i="2"/>
  <c r="T2" i="4" s="1"/>
  <c r="B6" i="3"/>
  <c r="I3" i="2"/>
  <c r="BC6"/>
  <c r="L2" i="4" s="1"/>
  <c r="AG3" i="2"/>
  <c r="B14" i="3"/>
  <c r="B30"/>
  <c r="BC26"/>
  <c r="AB21" i="4" s="1"/>
  <c r="BK8" i="2"/>
  <c r="T4" i="4" s="1"/>
  <c r="BC30" i="2"/>
  <c r="L25" i="4" s="1"/>
  <c r="BC26" i="2"/>
  <c r="L23" i="4" s="1"/>
  <c r="L22" i="2"/>
  <c r="BK26"/>
  <c r="T21" i="4" s="1"/>
  <c r="BC5" i="2"/>
  <c r="L1" i="4" s="1"/>
  <c r="B5" i="3"/>
  <c r="BK5" i="2"/>
  <c r="T1" i="4" s="1"/>
  <c r="CW15" i="1"/>
  <c r="CO15" s="1"/>
  <c r="E16" i="4" s="1"/>
  <c r="CS15" i="1"/>
  <c r="I16" i="4" s="1"/>
  <c r="H16"/>
  <c r="BG28" i="2" s="1"/>
  <c r="AZ25" i="3" l="1"/>
  <c r="AG18" i="4" s="1"/>
  <c r="P18"/>
  <c r="AZ4" i="3"/>
  <c r="AG3" i="4" s="1"/>
  <c r="AZ8" i="3"/>
  <c r="AG8" i="4" s="1"/>
  <c r="B31" i="6"/>
  <c r="BE28" i="3"/>
  <c r="BE28" i="6" s="1"/>
  <c r="M21" i="4"/>
  <c r="AZ5" i="3"/>
  <c r="AG1" i="4" s="1"/>
  <c r="AZ9" i="2"/>
  <c r="Q8" i="4" s="1"/>
  <c r="BD45" i="3"/>
  <c r="AK38" i="4" s="1"/>
  <c r="BD32" i="2"/>
  <c r="BE6" i="3"/>
  <c r="BE6" i="6" s="1"/>
  <c r="BB3" i="4" s="1"/>
  <c r="AZ10" i="2"/>
  <c r="Q7" i="4" s="1"/>
  <c r="V2"/>
  <c r="BD6" i="2"/>
  <c r="BD6" i="3" s="1"/>
  <c r="BE13" i="2"/>
  <c r="BE13" i="3" s="1"/>
  <c r="AL9" i="4" s="1"/>
  <c r="AZ13" i="2"/>
  <c r="Q4" i="4" s="1"/>
  <c r="BH49" i="2"/>
  <c r="Y42" i="4" s="1"/>
  <c r="AL63"/>
  <c r="BE23" i="2"/>
  <c r="BE23" i="3" s="1"/>
  <c r="N18" i="4"/>
  <c r="AZ23" i="2"/>
  <c r="Q18" i="4" s="1"/>
  <c r="AL61"/>
  <c r="BH70" i="3"/>
  <c r="AO61" i="4" s="1"/>
  <c r="N29"/>
  <c r="AZ34" i="2"/>
  <c r="Q29" i="4" s="1"/>
  <c r="AN64"/>
  <c r="BH73" i="3"/>
  <c r="AO64" i="4" s="1"/>
  <c r="CS9" i="1"/>
  <c r="I10" i="4" s="1"/>
  <c r="X42"/>
  <c r="N19"/>
  <c r="AF61"/>
  <c r="BG70" i="3"/>
  <c r="AN61" i="4" s="1"/>
  <c r="AZ70" i="3"/>
  <c r="AG61" i="4" s="1"/>
  <c r="AZ26" i="6"/>
  <c r="AW21" i="4" s="1"/>
  <c r="AT21"/>
  <c r="AF47"/>
  <c r="BG54" i="3"/>
  <c r="AN47" i="4" s="1"/>
  <c r="AZ54" i="3"/>
  <c r="AG47" i="4" s="1"/>
  <c r="N45"/>
  <c r="BE52" i="2"/>
  <c r="AZ52"/>
  <c r="Q45" i="4" s="1"/>
  <c r="AT19"/>
  <c r="AZ24" i="6"/>
  <c r="AW19" i="4" s="1"/>
  <c r="BD36" i="2"/>
  <c r="M31" i="4"/>
  <c r="CS28" i="1"/>
  <c r="I25" i="4" s="1"/>
  <c r="F25"/>
  <c r="AL59"/>
  <c r="BH68" i="3"/>
  <c r="AO59" i="4" s="1"/>
  <c r="AT22"/>
  <c r="AZ27" i="6"/>
  <c r="AW22" i="4" s="1"/>
  <c r="AF10"/>
  <c r="AZ13" i="3"/>
  <c r="AG10" i="4" s="1"/>
  <c r="AT11"/>
  <c r="AZ14" i="6"/>
  <c r="AW11" i="4" s="1"/>
  <c r="BD27" i="2"/>
  <c r="U20" i="4" s="1"/>
  <c r="M29"/>
  <c r="BD34" i="2"/>
  <c r="AV1" i="4"/>
  <c r="AZ4" i="6"/>
  <c r="AW1" i="4" s="1"/>
  <c r="BG63" i="2"/>
  <c r="AD37" i="4"/>
  <c r="AZ44" i="3"/>
  <c r="AG37" i="4" s="1"/>
  <c r="AF63"/>
  <c r="BG72" i="3"/>
  <c r="AN63" i="4" s="1"/>
  <c r="AZ72" i="3"/>
  <c r="AG63" i="4" s="1"/>
  <c r="AZ14" i="3"/>
  <c r="AG11" i="4" s="1"/>
  <c r="AD11"/>
  <c r="BG67" i="2"/>
  <c r="BG55"/>
  <c r="BG62"/>
  <c r="BG50"/>
  <c r="BC8" i="3"/>
  <c r="AB8" i="4" s="1"/>
  <c r="BD35" i="2"/>
  <c r="U30" i="4" s="1"/>
  <c r="N23"/>
  <c r="BK71" i="3"/>
  <c r="AJ62" i="4" s="1"/>
  <c r="AG60" i="3"/>
  <c r="BC71"/>
  <c r="AB62" i="4" s="1"/>
  <c r="CS24" i="1"/>
  <c r="I21" i="4" s="1"/>
  <c r="F21"/>
  <c r="AF52"/>
  <c r="BG61" i="3"/>
  <c r="AN52" i="4" s="1"/>
  <c r="BH75" i="2"/>
  <c r="Y66" i="4" s="1"/>
  <c r="V66"/>
  <c r="BE75" i="3"/>
  <c r="AD40" i="4"/>
  <c r="AZ47" i="3"/>
  <c r="AG40" i="4" s="1"/>
  <c r="N31"/>
  <c r="AZ36" i="2"/>
  <c r="Q31" i="4" s="1"/>
  <c r="CS26" i="1"/>
  <c r="I23" i="4" s="1"/>
  <c r="F23"/>
  <c r="AT3"/>
  <c r="AZ6" i="6"/>
  <c r="AW3" i="4" s="1"/>
  <c r="BE31" i="2"/>
  <c r="BE31" i="3" s="1"/>
  <c r="N10" i="4"/>
  <c r="AZ12" i="2"/>
  <c r="Q10" i="4" s="1"/>
  <c r="R60" i="3"/>
  <c r="BC66"/>
  <c r="AB57" i="4" s="1"/>
  <c r="AZ35" i="2"/>
  <c r="Q30" i="4" s="1"/>
  <c r="P30"/>
  <c r="V54"/>
  <c r="BE63" i="3"/>
  <c r="BH63" i="2"/>
  <c r="Y54" i="4" s="1"/>
  <c r="AZ46" i="3"/>
  <c r="AG39" i="4" s="1"/>
  <c r="U56"/>
  <c r="BD65" i="3"/>
  <c r="AK56" i="4" s="1"/>
  <c r="AN49"/>
  <c r="BH56" i="3"/>
  <c r="AO49" i="4" s="1"/>
  <c r="V31"/>
  <c r="BE36" i="3"/>
  <c r="AZ15"/>
  <c r="AG12" i="4" s="1"/>
  <c r="AD12"/>
  <c r="AF21"/>
  <c r="AZ26" i="3"/>
  <c r="AG21" i="4" s="1"/>
  <c r="BC8" i="2"/>
  <c r="L3" i="4" s="1"/>
  <c r="BE11" i="2"/>
  <c r="CS19" i="1"/>
  <c r="I14" i="4" s="1"/>
  <c r="BH45" i="3"/>
  <c r="AO38" i="4" s="1"/>
  <c r="BD24" i="2"/>
  <c r="U19" i="4" s="1"/>
  <c r="BK8" i="3"/>
  <c r="AJ4" i="4" s="1"/>
  <c r="BC46" i="2"/>
  <c r="L39" i="4" s="1"/>
  <c r="AZ26" i="2"/>
  <c r="Q23" i="4" s="1"/>
  <c r="AZ27" i="2"/>
  <c r="Q19" i="4" s="1"/>
  <c r="AD52"/>
  <c r="AZ61" i="3"/>
  <c r="AG52" i="4" s="1"/>
  <c r="AD38"/>
  <c r="AZ45" i="3"/>
  <c r="AG38" i="4" s="1"/>
  <c r="AD42"/>
  <c r="AZ49" i="3"/>
  <c r="AG42" i="4" s="1"/>
  <c r="BD62" i="2"/>
  <c r="AZ43" i="3"/>
  <c r="AG36" i="4" s="1"/>
  <c r="BE47" i="3"/>
  <c r="AL40" i="4" s="1"/>
  <c r="AT2"/>
  <c r="AZ5" i="6"/>
  <c r="AW2" i="4" s="1"/>
  <c r="AZ6" i="3"/>
  <c r="AG4" i="4" s="1"/>
  <c r="AD4"/>
  <c r="AT5"/>
  <c r="AZ8" i="6"/>
  <c r="AW5" i="4" s="1"/>
  <c r="BD23" i="2"/>
  <c r="U18" i="4" s="1"/>
  <c r="M18"/>
  <c r="AZ23" i="6"/>
  <c r="AW18" i="4" s="1"/>
  <c r="AD30"/>
  <c r="AZ35" i="3"/>
  <c r="AG30" i="4" s="1"/>
  <c r="BH70" i="2"/>
  <c r="Y61" i="4" s="1"/>
  <c r="V61"/>
  <c r="BE61" i="2"/>
  <c r="BE61" i="3" s="1"/>
  <c r="BE49" i="2"/>
  <c r="BD55" i="3"/>
  <c r="AK48" i="4" s="1"/>
  <c r="AZ6" i="2"/>
  <c r="Q2" i="4" s="1"/>
  <c r="M23"/>
  <c r="BE5" i="2"/>
  <c r="BE5" i="3" s="1"/>
  <c r="BE5" i="6" s="1"/>
  <c r="BB2" i="4" s="1"/>
  <c r="AZ5" i="2"/>
  <c r="Q1" i="4" s="1"/>
  <c r="AZ7" i="2"/>
  <c r="Q6" i="4" s="1"/>
  <c r="AZ8" i="2"/>
  <c r="Q3" i="4" s="1"/>
  <c r="BE7" i="2"/>
  <c r="BE7" i="3" s="1"/>
  <c r="AL5" i="4" s="1"/>
  <c r="BD5" i="2"/>
  <c r="BD5" i="3" s="1"/>
  <c r="BD5" i="6" s="1"/>
  <c r="BA2" i="4" s="1"/>
  <c r="M22"/>
  <c r="BD4" i="2"/>
  <c r="U3" i="4" s="1"/>
  <c r="BE4" i="2"/>
  <c r="BE4" i="3" s="1"/>
  <c r="AL3" i="4" s="1"/>
  <c r="AZ4" i="2"/>
  <c r="Q5" i="4" s="1"/>
  <c r="P22"/>
  <c r="AZ24" i="2"/>
  <c r="Q22" i="4" s="1"/>
  <c r="P24"/>
  <c r="M24"/>
  <c r="AZ25" i="2"/>
  <c r="Q24" i="4" s="1"/>
  <c r="BE25" i="2"/>
  <c r="V23" i="4" s="1"/>
  <c r="N24"/>
  <c r="L22" i="3"/>
  <c r="BK26" i="6"/>
  <c r="AZ21" i="4" s="1"/>
  <c r="BK26" i="3"/>
  <c r="AJ22" i="4" s="1"/>
  <c r="BE33" i="2"/>
  <c r="BD11"/>
  <c r="U9" i="4" s="1"/>
  <c r="BE44" i="2"/>
  <c r="BE44" i="3" s="1"/>
  <c r="AL37" i="4" s="1"/>
  <c r="B8" i="6"/>
  <c r="BG13" i="2"/>
  <c r="BG13" i="3" s="1"/>
  <c r="V7" i="4"/>
  <c r="V27"/>
  <c r="CS16" i="1"/>
  <c r="I19" i="4" s="1"/>
  <c r="CS5" i="1"/>
  <c r="I8" i="4" s="1"/>
  <c r="BD48" i="3"/>
  <c r="AK41" i="4" s="1"/>
  <c r="U41"/>
  <c r="AN29"/>
  <c r="BG34" i="6"/>
  <c r="BD29" i="4" s="1"/>
  <c r="B37" i="6"/>
  <c r="BC37" i="3"/>
  <c r="AB32" i="4" s="1"/>
  <c r="B23" i="3"/>
  <c r="B23" i="6" s="1"/>
  <c r="BE13"/>
  <c r="BB10" i="4" s="1"/>
  <c r="O3" i="2"/>
  <c r="B25" i="3"/>
  <c r="BC25" s="1"/>
  <c r="AB18" i="4" s="1"/>
  <c r="BK44" i="3"/>
  <c r="AJ37" i="4" s="1"/>
  <c r="BK37" i="3"/>
  <c r="AJ32" i="4" s="1"/>
  <c r="V58"/>
  <c r="BE67" i="3"/>
  <c r="AL58" i="4" s="1"/>
  <c r="BC33" i="6"/>
  <c r="AR28" i="4" s="1"/>
  <c r="BK33" i="6"/>
  <c r="AZ28" i="4" s="1"/>
  <c r="BD50" i="3"/>
  <c r="AK43" i="4" s="1"/>
  <c r="U43"/>
  <c r="X56"/>
  <c r="BH65" i="2"/>
  <c r="Y56" i="4" s="1"/>
  <c r="BG65" i="3"/>
  <c r="BK25" i="2"/>
  <c r="T23" i="4" s="1"/>
  <c r="BH51" i="3"/>
  <c r="AO44" i="4" s="1"/>
  <c r="BE34" i="3"/>
  <c r="BH34" i="2"/>
  <c r="Y29" i="4" s="1"/>
  <c r="AD22" i="3"/>
  <c r="BC32"/>
  <c r="AB27" i="4" s="1"/>
  <c r="B32" i="6"/>
  <c r="BK32" i="3"/>
  <c r="AJ27" i="4" s="1"/>
  <c r="BC65" i="3"/>
  <c r="AB56" i="4" s="1"/>
  <c r="O60" i="3"/>
  <c r="BK65"/>
  <c r="AJ56" i="4" s="1"/>
  <c r="BC64" i="3"/>
  <c r="AB55" i="4" s="1"/>
  <c r="BK64" i="3"/>
  <c r="AJ55" i="4" s="1"/>
  <c r="L60" i="3"/>
  <c r="AK32" i="4"/>
  <c r="BD37" i="6"/>
  <c r="BA32" i="4" s="1"/>
  <c r="AL48"/>
  <c r="B43" i="3"/>
  <c r="BC43" i="2"/>
  <c r="L36" i="4" s="1"/>
  <c r="BK43" i="2"/>
  <c r="T36" i="4" s="1"/>
  <c r="F41" i="2"/>
  <c r="X30" i="4"/>
  <c r="BG35" i="3"/>
  <c r="AD3" i="2"/>
  <c r="B42" i="3"/>
  <c r="BC42" i="2"/>
  <c r="L35" i="4" s="1"/>
  <c r="BK42" i="2"/>
  <c r="T35" i="4" s="1"/>
  <c r="C41" i="2"/>
  <c r="BD52" i="3"/>
  <c r="AK45" i="4" s="1"/>
  <c r="U45"/>
  <c r="I60" i="2"/>
  <c r="BC63"/>
  <c r="L54" i="4" s="1"/>
  <c r="B63" i="3"/>
  <c r="BK63" i="2"/>
  <c r="T54" i="4" s="1"/>
  <c r="BH54" i="3"/>
  <c r="AO47" i="4" s="1"/>
  <c r="AL47"/>
  <c r="BG36" i="3"/>
  <c r="X31" i="4"/>
  <c r="BH36" i="2"/>
  <c r="Y31" i="4" s="1"/>
  <c r="B61" i="3"/>
  <c r="C60" i="2"/>
  <c r="BC61"/>
  <c r="L52" i="4" s="1"/>
  <c r="BK61" i="2"/>
  <c r="T52" i="4" s="1"/>
  <c r="R41" i="3"/>
  <c r="BC47"/>
  <c r="AB40" i="4" s="1"/>
  <c r="BK47" i="3"/>
  <c r="AJ40" i="4" s="1"/>
  <c r="AL55"/>
  <c r="BH64" i="3"/>
  <c r="AO55" i="4" s="1"/>
  <c r="AN39"/>
  <c r="BH66" i="3"/>
  <c r="AO57" i="4" s="1"/>
  <c r="U41" i="3"/>
  <c r="BK48"/>
  <c r="AJ41" i="4" s="1"/>
  <c r="BC48" i="3"/>
  <c r="AB41" i="4" s="1"/>
  <c r="BD61" i="3"/>
  <c r="AK52" i="4" s="1"/>
  <c r="U52"/>
  <c r="BK31" i="6"/>
  <c r="AZ26" i="4" s="1"/>
  <c r="BC31" i="6"/>
  <c r="AR26" i="4" s="1"/>
  <c r="AA22" i="6"/>
  <c r="BK36" i="3"/>
  <c r="AJ31" i="4" s="1"/>
  <c r="BC36" i="3"/>
  <c r="AB31" i="4" s="1"/>
  <c r="B36" i="6"/>
  <c r="AP22" i="3"/>
  <c r="X40" i="4"/>
  <c r="BH47" i="2"/>
  <c r="Y40" i="4" s="1"/>
  <c r="BG47" i="3"/>
  <c r="BC46"/>
  <c r="AB39" i="4" s="1"/>
  <c r="O41" i="3"/>
  <c r="BK46"/>
  <c r="AJ39" i="4" s="1"/>
  <c r="B34" i="6"/>
  <c r="BC34" i="3"/>
  <c r="AB29" i="4" s="1"/>
  <c r="BK34" i="3"/>
  <c r="AJ29" i="4" s="1"/>
  <c r="AJ22" i="3"/>
  <c r="BK35" i="2"/>
  <c r="T30" i="4" s="1"/>
  <c r="BC35" i="2"/>
  <c r="L30" i="4" s="1"/>
  <c r="AM22" i="2"/>
  <c r="B35" i="3"/>
  <c r="BD64"/>
  <c r="AK55" i="4" s="1"/>
  <c r="U55"/>
  <c r="BK45" i="2"/>
  <c r="T38" i="4" s="1"/>
  <c r="BC45" i="2"/>
  <c r="L38" i="4" s="1"/>
  <c r="B45" i="3"/>
  <c r="L41" i="2"/>
  <c r="U42" i="4"/>
  <c r="BD49" i="3"/>
  <c r="AK42" i="4" s="1"/>
  <c r="BD14" i="3"/>
  <c r="BE12" i="2"/>
  <c r="BE12" i="3" s="1"/>
  <c r="BK13" i="2"/>
  <c r="T7" i="4" s="1"/>
  <c r="B13" i="3"/>
  <c r="AD3" s="1"/>
  <c r="U15" i="4"/>
  <c r="BE42" i="2"/>
  <c r="V35" i="4" s="1"/>
  <c r="B9" i="3"/>
  <c r="R3" s="1"/>
  <c r="BC4" i="2"/>
  <c r="L5" i="4" s="1"/>
  <c r="BC23" i="2"/>
  <c r="L18" i="4" s="1"/>
  <c r="V21"/>
  <c r="BK23" i="2"/>
  <c r="T18" i="4" s="1"/>
  <c r="BC10" i="2"/>
  <c r="L7" i="4" s="1"/>
  <c r="BE17" i="3"/>
  <c r="BE17" i="6" s="1"/>
  <c r="BB14" i="4" s="1"/>
  <c r="BC24" i="2"/>
  <c r="L22" i="4" s="1"/>
  <c r="BC18" i="2"/>
  <c r="L15" i="4" s="1"/>
  <c r="BE10" i="2"/>
  <c r="V12" i="4"/>
  <c r="U22"/>
  <c r="BG32" i="3"/>
  <c r="BD26"/>
  <c r="BD26" i="6" s="1"/>
  <c r="BA21" i="4" s="1"/>
  <c r="BK24" i="2"/>
  <c r="T19" i="4" s="1"/>
  <c r="B24" i="3"/>
  <c r="BK9" i="2"/>
  <c r="T6" i="4" s="1"/>
  <c r="B29" i="3"/>
  <c r="BK29" s="1"/>
  <c r="AJ26" i="4" s="1"/>
  <c r="B28" i="3"/>
  <c r="R22" s="1"/>
  <c r="B18"/>
  <c r="AS3" s="1"/>
  <c r="CS12" i="1"/>
  <c r="I15" i="4" s="1"/>
  <c r="BE43" i="2"/>
  <c r="BE43" i="3" s="1"/>
  <c r="AL36" i="4" s="1"/>
  <c r="H3"/>
  <c r="BG6" i="2" s="1"/>
  <c r="BH6" s="1"/>
  <c r="Y2" i="4" s="1"/>
  <c r="BD7" i="2"/>
  <c r="BD7" i="3" s="1"/>
  <c r="BD7" i="6" s="1"/>
  <c r="BA4" i="4" s="1"/>
  <c r="AA3" i="2"/>
  <c r="BK18"/>
  <c r="T15" i="4" s="1"/>
  <c r="BG30" i="3"/>
  <c r="BK12" i="2"/>
  <c r="T10" i="4" s="1"/>
  <c r="V13"/>
  <c r="BE16" i="3"/>
  <c r="BE16" i="6" s="1"/>
  <c r="V20" i="4"/>
  <c r="BE30" i="3"/>
  <c r="AL25" i="4" s="1"/>
  <c r="V25"/>
  <c r="B27" i="3"/>
  <c r="BK27" i="2"/>
  <c r="T20" i="4" s="1"/>
  <c r="O22" i="2"/>
  <c r="C3"/>
  <c r="BD42"/>
  <c r="BD42" i="3" s="1"/>
  <c r="AK35" i="4" s="1"/>
  <c r="BC27" i="2"/>
  <c r="L19" i="4" s="1"/>
  <c r="B12" i="3"/>
  <c r="BK12" s="1"/>
  <c r="AJ10" i="4" s="1"/>
  <c r="BE9" i="2"/>
  <c r="BD8"/>
  <c r="BK4"/>
  <c r="T3" i="4" s="1"/>
  <c r="AL21"/>
  <c r="BD10" i="2"/>
  <c r="BD10" i="3" s="1"/>
  <c r="AK6" i="4" s="1"/>
  <c r="BG43" i="2"/>
  <c r="BH43" s="1"/>
  <c r="Y36" i="4" s="1"/>
  <c r="AJ3" i="2"/>
  <c r="BC15"/>
  <c r="L12" i="4" s="1"/>
  <c r="BK15" i="2"/>
  <c r="T12" i="4" s="1"/>
  <c r="B15" i="3"/>
  <c r="BE29"/>
  <c r="U27" i="4"/>
  <c r="BK28" i="2"/>
  <c r="T22" i="4" s="1"/>
  <c r="R22" i="2"/>
  <c r="BK7"/>
  <c r="T5" i="4" s="1"/>
  <c r="B7" i="3"/>
  <c r="BE14"/>
  <c r="BE14" i="6" s="1"/>
  <c r="L3" i="2"/>
  <c r="U22"/>
  <c r="BK29"/>
  <c r="T26" i="4" s="1"/>
  <c r="BD43" i="2"/>
  <c r="BK10"/>
  <c r="T8" i="4" s="1"/>
  <c r="B10" i="3"/>
  <c r="BK17" i="2"/>
  <c r="T14" i="4" s="1"/>
  <c r="BC17" i="2"/>
  <c r="L14" i="4" s="1"/>
  <c r="AP3" i="2"/>
  <c r="B17" i="3"/>
  <c r="BE8" i="2"/>
  <c r="BE18" i="3"/>
  <c r="BC9" i="2"/>
  <c r="L8" i="4" s="1"/>
  <c r="BD13" i="2"/>
  <c r="BD13" i="3" s="1"/>
  <c r="CS6" i="1"/>
  <c r="I1" i="4" s="1"/>
  <c r="H1"/>
  <c r="U24"/>
  <c r="U14"/>
  <c r="BK11" i="2"/>
  <c r="T9" i="4" s="1"/>
  <c r="BC11" i="2"/>
  <c r="L9" i="4" s="1"/>
  <c r="X3" i="2"/>
  <c r="B11" i="3"/>
  <c r="V22" i="4"/>
  <c r="U23"/>
  <c r="X9"/>
  <c r="V5"/>
  <c r="BD9" i="2"/>
  <c r="BB22" i="4"/>
  <c r="U12"/>
  <c r="H12"/>
  <c r="BG24" i="2" s="1"/>
  <c r="BG24" i="3" s="1"/>
  <c r="CS11" i="1"/>
  <c r="I12" i="4" s="1"/>
  <c r="BG42" i="2"/>
  <c r="BE33" i="3"/>
  <c r="V28" i="4"/>
  <c r="BD33" i="2"/>
  <c r="BD44"/>
  <c r="BG33"/>
  <c r="BG44"/>
  <c r="AN8" i="4"/>
  <c r="BG11" i="6"/>
  <c r="BD8" i="4" s="1"/>
  <c r="CS4" i="1"/>
  <c r="I4" i="4" s="1"/>
  <c r="H4"/>
  <c r="BG8" i="2" s="1"/>
  <c r="BE11" i="3"/>
  <c r="BH11" i="2"/>
  <c r="Y9" i="4" s="1"/>
  <c r="V9"/>
  <c r="U10"/>
  <c r="BD12" i="3"/>
  <c r="X23" i="4"/>
  <c r="BG25" i="3"/>
  <c r="B16"/>
  <c r="BK16" i="2"/>
  <c r="T13" i="4" s="1"/>
  <c r="AM3" i="2"/>
  <c r="BC16"/>
  <c r="L13" i="4" s="1"/>
  <c r="BC6" i="3"/>
  <c r="AB4" i="4" s="1"/>
  <c r="BK6" i="3"/>
  <c r="AJ2" i="4" s="1"/>
  <c r="I3" i="3"/>
  <c r="B6" i="6"/>
  <c r="BK4" i="3"/>
  <c r="AJ3" i="4" s="1"/>
  <c r="C3" i="3"/>
  <c r="BC4"/>
  <c r="AB3" i="4" s="1"/>
  <c r="B4" i="6"/>
  <c r="BE24" i="3"/>
  <c r="V19" i="4"/>
  <c r="BC8" i="6"/>
  <c r="AR5" i="4" s="1"/>
  <c r="O3" i="6"/>
  <c r="BK8"/>
  <c r="AZ5" i="4" s="1"/>
  <c r="B5" i="6"/>
  <c r="F3" i="3"/>
  <c r="BC5"/>
  <c r="AB1" i="4" s="1"/>
  <c r="BK5" i="3"/>
  <c r="AJ1" i="4" s="1"/>
  <c r="X22" i="3"/>
  <c r="B30" i="6"/>
  <c r="BC30" i="3"/>
  <c r="AB26" i="4" s="1"/>
  <c r="BK30" i="3"/>
  <c r="AJ25" i="4" s="1"/>
  <c r="B14" i="6"/>
  <c r="AG3" i="3"/>
  <c r="BK14"/>
  <c r="AJ11" i="4" s="1"/>
  <c r="BC14" i="3"/>
  <c r="AB11" i="4" s="1"/>
  <c r="AL23"/>
  <c r="X11"/>
  <c r="BG14" i="3"/>
  <c r="BH14" i="2"/>
  <c r="Y11" i="4" s="1"/>
  <c r="U26"/>
  <c r="AL1" l="1"/>
  <c r="AL2"/>
  <c r="U2"/>
  <c r="AL52"/>
  <c r="BH61" i="3"/>
  <c r="AO52" i="4" s="1"/>
  <c r="U53"/>
  <c r="BD62" i="3"/>
  <c r="AK53" i="4" s="1"/>
  <c r="BG62" i="3"/>
  <c r="AN53" i="4" s="1"/>
  <c r="X53"/>
  <c r="BE50" i="2"/>
  <c r="BE62"/>
  <c r="BE36" i="6"/>
  <c r="BB31" i="4" s="1"/>
  <c r="AL31"/>
  <c r="AL54"/>
  <c r="BH55" i="2"/>
  <c r="Y48" i="4" s="1"/>
  <c r="X48"/>
  <c r="BG55" i="3"/>
  <c r="U29" i="4"/>
  <c r="BD34" i="3"/>
  <c r="BD35"/>
  <c r="AK30" i="4" s="1"/>
  <c r="AL66"/>
  <c r="BH75" i="3"/>
  <c r="AO66" i="4" s="1"/>
  <c r="X58"/>
  <c r="BG67" i="3"/>
  <c r="AN58" i="4" s="1"/>
  <c r="BH67" i="2"/>
  <c r="Y58" i="4" s="1"/>
  <c r="X54"/>
  <c r="BG63" i="3"/>
  <c r="AN54" i="4" s="1"/>
  <c r="BH72" i="3"/>
  <c r="AO63" i="4" s="1"/>
  <c r="BH61" i="2"/>
  <c r="Y52" i="4" s="1"/>
  <c r="V52"/>
  <c r="BE37" i="2"/>
  <c r="BE48"/>
  <c r="V42" i="4"/>
  <c r="BE49" i="3"/>
  <c r="BE46" i="2"/>
  <c r="BE35"/>
  <c r="BG50" i="3"/>
  <c r="AN43" i="4" s="1"/>
  <c r="X43"/>
  <c r="BD36" i="3"/>
  <c r="U31" i="4"/>
  <c r="BE52" i="3"/>
  <c r="BH52" i="2"/>
  <c r="Y45" i="4" s="1"/>
  <c r="V45"/>
  <c r="BD4" i="3"/>
  <c r="AK3" i="4" s="1"/>
  <c r="X19"/>
  <c r="X7"/>
  <c r="V1"/>
  <c r="BH13" i="2"/>
  <c r="Y7" i="4" s="1"/>
  <c r="BE7" i="6"/>
  <c r="BB4" i="4" s="1"/>
  <c r="AK1"/>
  <c r="U1"/>
  <c r="BH24" i="2"/>
  <c r="Y19" i="4" s="1"/>
  <c r="V3"/>
  <c r="BE4" i="6"/>
  <c r="BB1" i="4" s="1"/>
  <c r="BD11" i="3"/>
  <c r="BD11" i="6" s="1"/>
  <c r="BA8" i="4" s="1"/>
  <c r="BE25" i="3"/>
  <c r="BE25" i="6" s="1"/>
  <c r="BB20" i="4" s="1"/>
  <c r="BH25" i="2"/>
  <c r="Y23" i="4" s="1"/>
  <c r="V37"/>
  <c r="B29" i="6"/>
  <c r="BK29" s="1"/>
  <c r="AZ24" i="4" s="1"/>
  <c r="BE32" i="3"/>
  <c r="BE32" i="6" s="1"/>
  <c r="C22" i="3"/>
  <c r="BK9"/>
  <c r="AJ7" i="4" s="1"/>
  <c r="V10"/>
  <c r="BG7" i="2"/>
  <c r="U11" i="4"/>
  <c r="BK37" i="6"/>
  <c r="AZ32" i="4" s="1"/>
  <c r="BC37" i="6"/>
  <c r="AR32" i="4" s="1"/>
  <c r="AS22" i="6"/>
  <c r="BK23" i="3"/>
  <c r="AJ18" i="4" s="1"/>
  <c r="V18"/>
  <c r="BK13" i="3"/>
  <c r="AJ9" i="4" s="1"/>
  <c r="I22" i="3"/>
  <c r="AN56" i="4"/>
  <c r="BH65" i="3"/>
  <c r="AO56" i="4" s="1"/>
  <c r="BC23" i="3"/>
  <c r="AB23" i="4" s="1"/>
  <c r="BK18" i="3"/>
  <c r="AJ15" i="4" s="1"/>
  <c r="BK25" i="3"/>
  <c r="AJ20" i="4" s="1"/>
  <c r="B25" i="6"/>
  <c r="BE34"/>
  <c r="BH34" i="3"/>
  <c r="AO29" i="4" s="1"/>
  <c r="AL29"/>
  <c r="AN40"/>
  <c r="BH47" i="3"/>
  <c r="AO40" i="4" s="1"/>
  <c r="B13" i="6"/>
  <c r="BK13" s="1"/>
  <c r="AZ10" i="4" s="1"/>
  <c r="BE42" i="3"/>
  <c r="AL35" i="4" s="1"/>
  <c r="B35" i="6"/>
  <c r="BK35" i="3"/>
  <c r="AJ30" i="4" s="1"/>
  <c r="BC35" i="3"/>
  <c r="AB30" i="4" s="1"/>
  <c r="AM22" i="3"/>
  <c r="BG36" i="6"/>
  <c r="BH36" i="3"/>
  <c r="AO31" i="4" s="1"/>
  <c r="AN31"/>
  <c r="BK63" i="3"/>
  <c r="AJ54" i="4" s="1"/>
  <c r="BC63" i="3"/>
  <c r="AB54" i="4" s="1"/>
  <c r="I60" i="3"/>
  <c r="BK42"/>
  <c r="AJ35" i="4" s="1"/>
  <c r="C41" i="3"/>
  <c r="BC42"/>
  <c r="AB35" i="4" s="1"/>
  <c r="AN30"/>
  <c r="BG35" i="6"/>
  <c r="BD30" i="4" s="1"/>
  <c r="BK32" i="6"/>
  <c r="AZ27" i="4" s="1"/>
  <c r="AD22" i="6"/>
  <c r="BC32"/>
  <c r="AR27" i="4" s="1"/>
  <c r="BC45" i="3"/>
  <c r="AB38" i="4" s="1"/>
  <c r="BK45" i="3"/>
  <c r="AJ38" i="4" s="1"/>
  <c r="L41" i="3"/>
  <c r="BK61"/>
  <c r="AJ52" i="4" s="1"/>
  <c r="BC61" i="3"/>
  <c r="AB52" i="4" s="1"/>
  <c r="C60" i="3"/>
  <c r="BK43"/>
  <c r="AJ36" i="4" s="1"/>
  <c r="F41" i="3"/>
  <c r="BC43"/>
  <c r="AB36" i="4" s="1"/>
  <c r="BK34" i="6"/>
  <c r="AZ29" i="4" s="1"/>
  <c r="AJ22" i="6"/>
  <c r="BC34"/>
  <c r="AR29" i="4" s="1"/>
  <c r="BK36" i="6"/>
  <c r="AZ31" i="4" s="1"/>
  <c r="AP22" i="6"/>
  <c r="BC36"/>
  <c r="AR31" i="4" s="1"/>
  <c r="BC18" i="3"/>
  <c r="AB15" i="4" s="1"/>
  <c r="B18" i="6"/>
  <c r="AS3" s="1"/>
  <c r="BC13" i="3"/>
  <c r="AB10" i="4" s="1"/>
  <c r="BK25" i="6"/>
  <c r="AZ20" i="4" s="1"/>
  <c r="B9" i="6"/>
  <c r="BK9" s="1"/>
  <c r="AZ6" i="4" s="1"/>
  <c r="X4"/>
  <c r="BG8" i="3"/>
  <c r="BD18"/>
  <c r="AK15" i="4" s="1"/>
  <c r="BC9" i="3"/>
  <c r="AB6" i="4" s="1"/>
  <c r="BE26" i="3"/>
  <c r="BE26" i="6" s="1"/>
  <c r="BB21" i="4" s="1"/>
  <c r="BD23" i="3"/>
  <c r="AK18" i="4" s="1"/>
  <c r="V24"/>
  <c r="BC12" i="3"/>
  <c r="AB9" i="4" s="1"/>
  <c r="BE15" i="3"/>
  <c r="AL12" i="4" s="1"/>
  <c r="AL14"/>
  <c r="V14"/>
  <c r="X25"/>
  <c r="BH32" i="2"/>
  <c r="Y27" i="4" s="1"/>
  <c r="X27"/>
  <c r="BD28" i="3"/>
  <c r="AK23" i="4" s="1"/>
  <c r="U22" i="3"/>
  <c r="BE10"/>
  <c r="V8" i="4"/>
  <c r="B12" i="6"/>
  <c r="BK12" s="1"/>
  <c r="AZ9" i="4" s="1"/>
  <c r="AA3" i="3"/>
  <c r="V36" i="4"/>
  <c r="B28" i="6"/>
  <c r="BK28" s="1"/>
  <c r="AZ23" i="4" s="1"/>
  <c r="AN25"/>
  <c r="BH30" i="3"/>
  <c r="AO25" i="4" s="1"/>
  <c r="BG30" i="6"/>
  <c r="BD25" i="4" s="1"/>
  <c r="BH30" i="2"/>
  <c r="Y25" i="4" s="1"/>
  <c r="BC29" i="3"/>
  <c r="AB25" i="4" s="1"/>
  <c r="U21"/>
  <c r="AL13"/>
  <c r="AK5"/>
  <c r="BC28" i="3"/>
  <c r="AB24" i="4" s="1"/>
  <c r="BK28" i="3"/>
  <c r="AJ23" i="4" s="1"/>
  <c r="B24" i="6"/>
  <c r="F22" i="3"/>
  <c r="BK24"/>
  <c r="AJ19" i="4" s="1"/>
  <c r="BC24" i="3"/>
  <c r="AB19" i="4" s="1"/>
  <c r="BD25" i="3"/>
  <c r="BD25" i="6" s="1"/>
  <c r="BA20" i="4" s="1"/>
  <c r="V15"/>
  <c r="BG6" i="3"/>
  <c r="AN2" i="4" s="1"/>
  <c r="X2"/>
  <c r="U5"/>
  <c r="BE30" i="6"/>
  <c r="U7" i="4"/>
  <c r="U35"/>
  <c r="BH14" i="3"/>
  <c r="AO11" i="4" s="1"/>
  <c r="AL11"/>
  <c r="BD24" i="3"/>
  <c r="AK19" i="4" s="1"/>
  <c r="BD8" i="3"/>
  <c r="U4" i="4"/>
  <c r="V6"/>
  <c r="BE9" i="3"/>
  <c r="BK27"/>
  <c r="AJ21" i="4" s="1"/>
  <c r="B27" i="6"/>
  <c r="BC27" i="3"/>
  <c r="AB20" i="4" s="1"/>
  <c r="O22" i="3"/>
  <c r="V26" i="4"/>
  <c r="BD32" i="3"/>
  <c r="AK27" i="4" s="1"/>
  <c r="U8"/>
  <c r="V4"/>
  <c r="BE8" i="3"/>
  <c r="BH8" i="2"/>
  <c r="Y4" i="4" s="1"/>
  <c r="B7" i="6"/>
  <c r="BC7" i="3"/>
  <c r="AB5" i="4" s="1"/>
  <c r="L3" i="3"/>
  <c r="BK7"/>
  <c r="AJ5" i="4" s="1"/>
  <c r="BD16" i="3"/>
  <c r="U13" i="4"/>
  <c r="BD27" i="3"/>
  <c r="BD27" i="6" s="1"/>
  <c r="BA22" i="4" s="1"/>
  <c r="B17" i="6"/>
  <c r="BC17" i="3"/>
  <c r="AB14" i="4" s="1"/>
  <c r="BK17" i="3"/>
  <c r="AJ14" i="4" s="1"/>
  <c r="AP3" i="3"/>
  <c r="B10" i="6"/>
  <c r="U3" i="3"/>
  <c r="BK10"/>
  <c r="AJ6" i="4" s="1"/>
  <c r="BC10" i="3"/>
  <c r="AB2" i="4" s="1"/>
  <c r="BK15" i="3"/>
  <c r="AJ12" i="4" s="1"/>
  <c r="B15" i="6"/>
  <c r="BC15" i="3"/>
  <c r="AB12" i="4" s="1"/>
  <c r="AJ3" i="3"/>
  <c r="X36" i="4"/>
  <c r="BG43" i="3"/>
  <c r="BG5" i="2"/>
  <c r="BG5" i="3" s="1"/>
  <c r="BG4" i="2"/>
  <c r="BD43" i="3"/>
  <c r="AK36" i="4" s="1"/>
  <c r="U36"/>
  <c r="AN27"/>
  <c r="BG32" i="6"/>
  <c r="BD27" i="4" s="1"/>
  <c r="BG10" i="2"/>
  <c r="X8" i="4" s="1"/>
  <c r="BG9" i="2"/>
  <c r="X22" i="4"/>
  <c r="BD17" i="3"/>
  <c r="AK14" i="4" s="1"/>
  <c r="BD31" i="3"/>
  <c r="BD31" i="6" s="1"/>
  <c r="BA26" i="4" s="1"/>
  <c r="BD10" i="6"/>
  <c r="BA7" i="4" s="1"/>
  <c r="BB13"/>
  <c r="X3" i="3"/>
  <c r="BK11"/>
  <c r="AJ8" i="4" s="1"/>
  <c r="B11" i="6"/>
  <c r="BC11" i="3"/>
  <c r="AB7" i="4" s="1"/>
  <c r="BH18" i="2"/>
  <c r="Y15" i="4" s="1"/>
  <c r="U6"/>
  <c r="BD9" i="3"/>
  <c r="BD30"/>
  <c r="U25" i="4"/>
  <c r="BD6" i="6"/>
  <c r="BA3" i="4" s="1"/>
  <c r="AK2"/>
  <c r="BD15" i="3"/>
  <c r="AK22" i="4"/>
  <c r="AN9"/>
  <c r="BH13" i="3"/>
  <c r="AO9" i="4" s="1"/>
  <c r="BG13" i="6"/>
  <c r="AN19" i="4"/>
  <c r="BG24" i="6"/>
  <c r="BD19" i="4" s="1"/>
  <c r="AK9"/>
  <c r="BD13" i="6"/>
  <c r="BA10" i="4" s="1"/>
  <c r="BG29" i="3"/>
  <c r="BD29"/>
  <c r="BD29" i="6" s="1"/>
  <c r="BA24" i="4" s="1"/>
  <c r="AL24"/>
  <c r="BE31" i="6"/>
  <c r="BB26" i="4" s="1"/>
  <c r="X35"/>
  <c r="BH42" i="2"/>
  <c r="Y35" i="4" s="1"/>
  <c r="BG42" i="3"/>
  <c r="BG31"/>
  <c r="X24" i="4"/>
  <c r="BH31" i="2"/>
  <c r="Y24" i="4" s="1"/>
  <c r="BE33" i="6"/>
  <c r="BB28" i="4" s="1"/>
  <c r="AL28"/>
  <c r="X37"/>
  <c r="BG44" i="3"/>
  <c r="BH44" i="2"/>
  <c r="Y37" i="4" s="1"/>
  <c r="BH33" i="2"/>
  <c r="Y28" i="4" s="1"/>
  <c r="X28"/>
  <c r="BG33" i="3"/>
  <c r="BD44"/>
  <c r="AK37" i="4" s="1"/>
  <c r="U37"/>
  <c r="BD33" i="3"/>
  <c r="U28" i="4"/>
  <c r="AL10"/>
  <c r="BE12" i="6"/>
  <c r="BB9" i="4" s="1"/>
  <c r="AL18"/>
  <c r="BE23" i="6"/>
  <c r="BB18" i="4" s="1"/>
  <c r="BG12" i="2"/>
  <c r="AK10" i="4"/>
  <c r="BD12" i="6"/>
  <c r="BA9" i="4" s="1"/>
  <c r="BE11" i="6"/>
  <c r="AL8" i="4"/>
  <c r="BH11" i="3"/>
  <c r="AO8" i="4" s="1"/>
  <c r="BB11"/>
  <c r="BE24" i="6"/>
  <c r="BH24" i="3"/>
  <c r="AO19" i="4" s="1"/>
  <c r="AL19"/>
  <c r="AK11"/>
  <c r="BD14" i="6"/>
  <c r="BA11" i="4" s="1"/>
  <c r="BC30" i="6"/>
  <c r="AR25" i="4" s="1"/>
  <c r="BK30" i="6"/>
  <c r="AZ25" i="4" s="1"/>
  <c r="X22" i="6"/>
  <c r="BG25"/>
  <c r="BD20" i="4" s="1"/>
  <c r="AN20"/>
  <c r="AN11"/>
  <c r="BG14" i="6"/>
  <c r="BD11" i="4" s="1"/>
  <c r="BC14" i="6"/>
  <c r="AR11" i="4" s="1"/>
  <c r="BK14" i="6"/>
  <c r="AZ11" i="4" s="1"/>
  <c r="AG3" i="6"/>
  <c r="F3"/>
  <c r="BK5"/>
  <c r="AZ2" i="4" s="1"/>
  <c r="BC5" i="6"/>
  <c r="AR2" i="4" s="1"/>
  <c r="BC23" i="6"/>
  <c r="AR18" i="4" s="1"/>
  <c r="C22" i="6"/>
  <c r="BK23"/>
  <c r="AZ18" i="4" s="1"/>
  <c r="BK16" i="3"/>
  <c r="AJ13" i="4" s="1"/>
  <c r="AM3" i="3"/>
  <c r="BC16"/>
  <c r="AB13" i="4" s="1"/>
  <c r="B16" i="6"/>
  <c r="BB23" i="4"/>
  <c r="BK4" i="6"/>
  <c r="AZ1" i="4" s="1"/>
  <c r="C3" i="6"/>
  <c r="BC4"/>
  <c r="AR1" i="4" s="1"/>
  <c r="BK6" i="6"/>
  <c r="AZ3" i="4" s="1"/>
  <c r="I3" i="6"/>
  <c r="BC6"/>
  <c r="AR3" i="4" s="1"/>
  <c r="AL26"/>
  <c r="BE29" i="6"/>
  <c r="BB24" i="4" s="1"/>
  <c r="AL15"/>
  <c r="BE18" i="6"/>
  <c r="BB15" i="4" s="1"/>
  <c r="BE35" i="3" l="1"/>
  <c r="V30" i="4"/>
  <c r="BH35" i="2"/>
  <c r="Y30" i="4" s="1"/>
  <c r="V41"/>
  <c r="BE48" i="3"/>
  <c r="BH48" i="2"/>
  <c r="Y41" i="4" s="1"/>
  <c r="AK31"/>
  <c r="BD36" i="6"/>
  <c r="BA31" i="4" s="1"/>
  <c r="BE46" i="3"/>
  <c r="V39" i="4"/>
  <c r="BH46" i="2"/>
  <c r="Y39" i="4" s="1"/>
  <c r="BE37" i="3"/>
  <c r="V32" i="4"/>
  <c r="BH37" i="2"/>
  <c r="Y32" i="4" s="1"/>
  <c r="AK29"/>
  <c r="BD34" i="6"/>
  <c r="BA29" i="4" s="1"/>
  <c r="U22" i="6"/>
  <c r="BD35"/>
  <c r="BA30" i="4" s="1"/>
  <c r="AL42"/>
  <c r="BH49" i="3"/>
  <c r="AO42" i="4" s="1"/>
  <c r="V53"/>
  <c r="BE62" i="3"/>
  <c r="BH62" i="2"/>
  <c r="Y53" i="4" s="1"/>
  <c r="BH67" i="3"/>
  <c r="AO58" i="4" s="1"/>
  <c r="AL45"/>
  <c r="BH52" i="3"/>
  <c r="AO45" i="4" s="1"/>
  <c r="AN48"/>
  <c r="BH55" i="3"/>
  <c r="AO48" i="4" s="1"/>
  <c r="BH63" i="3"/>
  <c r="AO54" i="4" s="1"/>
  <c r="BE50" i="3"/>
  <c r="V43" i="4"/>
  <c r="BH50" i="2"/>
  <c r="Y43" i="4" s="1"/>
  <c r="BD4" i="6"/>
  <c r="BA1" i="4" s="1"/>
  <c r="BH10" i="2"/>
  <c r="Y8" i="4" s="1"/>
  <c r="AK8"/>
  <c r="BH32" i="3"/>
  <c r="AO27" i="4" s="1"/>
  <c r="AK21"/>
  <c r="BH25" i="3"/>
  <c r="AO20" i="4" s="1"/>
  <c r="AL20"/>
  <c r="AL27"/>
  <c r="BH6" i="3"/>
  <c r="AO2" i="4" s="1"/>
  <c r="BC29" i="6"/>
  <c r="AR24" i="4" s="1"/>
  <c r="AL22"/>
  <c r="BG7" i="3"/>
  <c r="BH7" i="2"/>
  <c r="Y5" i="4" s="1"/>
  <c r="X5"/>
  <c r="BB29"/>
  <c r="BH34" i="6"/>
  <c r="BE29" i="4" s="1"/>
  <c r="R3" i="6"/>
  <c r="BC18"/>
  <c r="AR15" i="4" s="1"/>
  <c r="AD3" i="6"/>
  <c r="I22"/>
  <c r="BC25"/>
  <c r="AR20" i="4" s="1"/>
  <c r="BC13" i="6"/>
  <c r="AR10" i="4" s="1"/>
  <c r="BD31"/>
  <c r="BH36" i="6"/>
  <c r="BE31" i="4" s="1"/>
  <c r="BK35" i="6"/>
  <c r="AZ30" i="4" s="1"/>
  <c r="BC35" i="6"/>
  <c r="AR30" i="4" s="1"/>
  <c r="AM22" i="6"/>
  <c r="BK18"/>
  <c r="AZ15" i="4" s="1"/>
  <c r="BE15" i="6"/>
  <c r="BB12" i="4" s="1"/>
  <c r="BD18" i="6"/>
  <c r="BA15" i="4" s="1"/>
  <c r="BC9" i="6"/>
  <c r="AR6" i="4" s="1"/>
  <c r="AN4"/>
  <c r="BG8" i="6"/>
  <c r="BD5" i="4" s="1"/>
  <c r="AA3" i="6"/>
  <c r="BH30"/>
  <c r="BE25" i="4" s="1"/>
  <c r="BD23" i="6"/>
  <c r="BA18" i="4" s="1"/>
  <c r="BD28" i="6"/>
  <c r="BA23" i="4" s="1"/>
  <c r="BB25"/>
  <c r="BC12" i="6"/>
  <c r="AR9" i="4" s="1"/>
  <c r="BC28" i="6"/>
  <c r="AR23" i="4" s="1"/>
  <c r="R22" i="6"/>
  <c r="BE10"/>
  <c r="BB7" i="4" s="1"/>
  <c r="AL6"/>
  <c r="BG28" i="3"/>
  <c r="BG28" i="6" s="1"/>
  <c r="BH28" s="1"/>
  <c r="BE23" i="4" s="1"/>
  <c r="BH28" i="2"/>
  <c r="Y22" i="4" s="1"/>
  <c r="BK24" i="6"/>
  <c r="AZ19" i="4" s="1"/>
  <c r="F22" i="6"/>
  <c r="BC24"/>
  <c r="AR19" i="4" s="1"/>
  <c r="X15"/>
  <c r="AK20"/>
  <c r="BG18" i="3"/>
  <c r="BH18" s="1"/>
  <c r="AO15" i="4" s="1"/>
  <c r="X26"/>
  <c r="BG6" i="6"/>
  <c r="BH26" i="2"/>
  <c r="Y21" i="4" s="1"/>
  <c r="X21"/>
  <c r="BG26" i="3"/>
  <c r="BG15"/>
  <c r="BH15" i="2"/>
  <c r="Y12" i="4" s="1"/>
  <c r="X12"/>
  <c r="BE9" i="6"/>
  <c r="BB6" i="4" s="1"/>
  <c r="AL7"/>
  <c r="BD24" i="6"/>
  <c r="BA19" i="4" s="1"/>
  <c r="BC27" i="6"/>
  <c r="AR22" i="4" s="1"/>
  <c r="BK27" i="6"/>
  <c r="AZ22" i="4" s="1"/>
  <c r="O22" i="6"/>
  <c r="BG10" i="3"/>
  <c r="AN6" i="4" s="1"/>
  <c r="BD8" i="6"/>
  <c r="BA5" i="4" s="1"/>
  <c r="AK4"/>
  <c r="BD32" i="6"/>
  <c r="BA27" i="4" s="1"/>
  <c r="X1"/>
  <c r="BG9" i="3"/>
  <c r="X6" i="4"/>
  <c r="BH9" i="2"/>
  <c r="Y6" i="4" s="1"/>
  <c r="BH43" i="3"/>
  <c r="AO36" i="4" s="1"/>
  <c r="AN36"/>
  <c r="BK15" i="6"/>
  <c r="AZ12" i="4" s="1"/>
  <c r="BC15" i="6"/>
  <c r="AR12" i="4" s="1"/>
  <c r="AJ3" i="6"/>
  <c r="AK13" i="4"/>
  <c r="BD16" i="6"/>
  <c r="BA13" i="4" s="1"/>
  <c r="BC7" i="6"/>
  <c r="AR4" i="4" s="1"/>
  <c r="L3" i="6"/>
  <c r="BK7"/>
  <c r="AZ4" i="4" s="1"/>
  <c r="BH5" i="2"/>
  <c r="Y1" i="4" s="1"/>
  <c r="BG16" i="3"/>
  <c r="X13" i="4"/>
  <c r="BH16" i="2"/>
  <c r="Y13" i="4" s="1"/>
  <c r="BK10" i="6"/>
  <c r="AZ7" i="4" s="1"/>
  <c r="U3" i="6"/>
  <c r="BC10"/>
  <c r="AR7" i="4" s="1"/>
  <c r="AP3" i="6"/>
  <c r="BK17"/>
  <c r="AZ14" i="4" s="1"/>
  <c r="BC17" i="6"/>
  <c r="AR14" i="4" s="1"/>
  <c r="X20"/>
  <c r="BH27" i="2"/>
  <c r="Y20" i="4" s="1"/>
  <c r="BG27" i="3"/>
  <c r="BG4"/>
  <c r="X3" i="4"/>
  <c r="BH4" i="2"/>
  <c r="Y3" i="4" s="1"/>
  <c r="BH8" i="3"/>
  <c r="AO4" i="4" s="1"/>
  <c r="BE8" i="6"/>
  <c r="AL4" i="4"/>
  <c r="BD17" i="6"/>
  <c r="BA14" i="4" s="1"/>
  <c r="AN1"/>
  <c r="BG5" i="6"/>
  <c r="BH5" i="3"/>
  <c r="AO1" i="4" s="1"/>
  <c r="AK24"/>
  <c r="BG17" i="3"/>
  <c r="X14" i="4"/>
  <c r="BH17" i="2"/>
  <c r="Y14" i="4" s="1"/>
  <c r="BD30" i="6"/>
  <c r="BA25" i="4" s="1"/>
  <c r="AK25"/>
  <c r="BD9" i="6"/>
  <c r="BA6" i="4" s="1"/>
  <c r="AK7"/>
  <c r="BB27"/>
  <c r="BH32" i="6"/>
  <c r="BE27" i="4" s="1"/>
  <c r="BH25" i="6"/>
  <c r="BE20" i="4" s="1"/>
  <c r="BC11" i="6"/>
  <c r="AR8" i="4" s="1"/>
  <c r="BK11" i="6"/>
  <c r="AZ8" i="4" s="1"/>
  <c r="X3" i="6"/>
  <c r="AK12" i="4"/>
  <c r="BD15" i="6"/>
  <c r="BA12" i="4" s="1"/>
  <c r="BD10"/>
  <c r="BH13" i="6"/>
  <c r="BE10" i="4" s="1"/>
  <c r="BH29" i="2"/>
  <c r="Y26" i="4" s="1"/>
  <c r="AK26"/>
  <c r="AN24"/>
  <c r="BG31" i="6"/>
  <c r="BH31" i="3"/>
  <c r="AO24" i="4" s="1"/>
  <c r="AN35"/>
  <c r="BH42" i="3"/>
  <c r="AO35" i="4" s="1"/>
  <c r="BD33" i="6"/>
  <c r="BA28" i="4" s="1"/>
  <c r="AK28"/>
  <c r="BG33" i="6"/>
  <c r="BH33" i="3"/>
  <c r="AO28" i="4" s="1"/>
  <c r="AN28"/>
  <c r="AN37"/>
  <c r="BH44" i="3"/>
  <c r="AO37" i="4" s="1"/>
  <c r="BH11" i="6"/>
  <c r="BE8" i="4" s="1"/>
  <c r="BB8"/>
  <c r="BH23" i="2"/>
  <c r="Y18" i="4" s="1"/>
  <c r="BG23" i="3"/>
  <c r="X18" i="4"/>
  <c r="BH12" i="2"/>
  <c r="Y10" i="4" s="1"/>
  <c r="BG12" i="3"/>
  <c r="X10" i="4"/>
  <c r="BH24" i="6"/>
  <c r="BE19" i="4" s="1"/>
  <c r="BB19"/>
  <c r="BC16" i="6"/>
  <c r="AR13" i="4" s="1"/>
  <c r="AM3" i="6"/>
  <c r="BK16"/>
  <c r="AZ13" i="4" s="1"/>
  <c r="BH14" i="6"/>
  <c r="BE11" i="4" s="1"/>
  <c r="BG29" i="6"/>
  <c r="BH29" i="3"/>
  <c r="AO26" i="4" s="1"/>
  <c r="AN26"/>
  <c r="BE37" i="6" l="1"/>
  <c r="BH37" i="3"/>
  <c r="AO32" i="4" s="1"/>
  <c r="AL32"/>
  <c r="BH50" i="3"/>
  <c r="AO43" i="4" s="1"/>
  <c r="AL43"/>
  <c r="AL53"/>
  <c r="BH62" i="3"/>
  <c r="AO53" i="4" s="1"/>
  <c r="AL39"/>
  <c r="BH46" i="3"/>
  <c r="AO39" i="4" s="1"/>
  <c r="BH48" i="3"/>
  <c r="AO41" i="4" s="1"/>
  <c r="AL41"/>
  <c r="AL30"/>
  <c r="BE35" i="6"/>
  <c r="BH35" i="3"/>
  <c r="AO30" i="4" s="1"/>
  <c r="AN23"/>
  <c r="BD23"/>
  <c r="AN5"/>
  <c r="BH7" i="3"/>
  <c r="AO5" i="4" s="1"/>
  <c r="BG7" i="6"/>
  <c r="BH10" i="3"/>
  <c r="AO6" i="4" s="1"/>
  <c r="BH28" i="3"/>
  <c r="AO23" i="4" s="1"/>
  <c r="BG18" i="6"/>
  <c r="BH18" s="1"/>
  <c r="BE15" i="4" s="1"/>
  <c r="AN15"/>
  <c r="BH6" i="6"/>
  <c r="BE3" i="4" s="1"/>
  <c r="BD3"/>
  <c r="BH15" i="3"/>
  <c r="AO12" i="4" s="1"/>
  <c r="AN12"/>
  <c r="BG15" i="6"/>
  <c r="BG26"/>
  <c r="BH26" i="3"/>
  <c r="AO22" i="4" s="1"/>
  <c r="AN22"/>
  <c r="BG10" i="6"/>
  <c r="BH10" s="1"/>
  <c r="BE7" i="4" s="1"/>
  <c r="BB5"/>
  <c r="BH8" i="6"/>
  <c r="BE5" i="4" s="1"/>
  <c r="BG4" i="6"/>
  <c r="AN3" i="4"/>
  <c r="BH4" i="3"/>
  <c r="AO3" i="4" s="1"/>
  <c r="BH16" i="3"/>
  <c r="AO13" i="4" s="1"/>
  <c r="AN13"/>
  <c r="BG16" i="6"/>
  <c r="AN21" i="4"/>
  <c r="BG27" i="6"/>
  <c r="BH27" i="3"/>
  <c r="AO21" i="4" s="1"/>
  <c r="BG9" i="6"/>
  <c r="BH9" i="3"/>
  <c r="AO7" i="4" s="1"/>
  <c r="AN7"/>
  <c r="BD2"/>
  <c r="BH5" i="6"/>
  <c r="BE2" i="4" s="1"/>
  <c r="BH17" i="3"/>
  <c r="AO14" i="4" s="1"/>
  <c r="AN14"/>
  <c r="BG17" i="6"/>
  <c r="BD26" i="4"/>
  <c r="BH31" i="6"/>
  <c r="BE26" i="4" s="1"/>
  <c r="BD28"/>
  <c r="BH33" i="6"/>
  <c r="BE28" i="4" s="1"/>
  <c r="BG23" i="6"/>
  <c r="BH23" i="3"/>
  <c r="AO18" i="4" s="1"/>
  <c r="AN18"/>
  <c r="AN10"/>
  <c r="BG12" i="6"/>
  <c r="BH12" i="3"/>
  <c r="AO10" i="4" s="1"/>
  <c r="BD24"/>
  <c r="BH29" i="6"/>
  <c r="BE24" i="4" s="1"/>
  <c r="BB30" l="1"/>
  <c r="BH35" i="6"/>
  <c r="BE30" i="4" s="1"/>
  <c r="BB32"/>
  <c r="BH37" i="6"/>
  <c r="BE32" i="4" s="1"/>
  <c r="BD4"/>
  <c r="BH7" i="6"/>
  <c r="BE4" i="4" s="1"/>
  <c r="BD15"/>
  <c r="BD7"/>
  <c r="BD21"/>
  <c r="BH26" i="6"/>
  <c r="BE21" i="4" s="1"/>
  <c r="BD12"/>
  <c r="BH15" i="6"/>
  <c r="BE12" i="4" s="1"/>
  <c r="BD1"/>
  <c r="BH4" i="6"/>
  <c r="BE1" i="4" s="1"/>
  <c r="BD22"/>
  <c r="BH27" i="6"/>
  <c r="BE22" i="4" s="1"/>
  <c r="BD6"/>
  <c r="BH9" i="6"/>
  <c r="BE6" i="4" s="1"/>
  <c r="BD13"/>
  <c r="BH16" i="6"/>
  <c r="BE13" i="4" s="1"/>
  <c r="BD14"/>
  <c r="BH17" i="6"/>
  <c r="BE14" i="4" s="1"/>
  <c r="BD9"/>
  <c r="BH12" i="6"/>
  <c r="BE9" i="4" s="1"/>
  <c r="BD18"/>
  <c r="BH23" i="6"/>
  <c r="BE18" i="4" s="1"/>
</calcChain>
</file>

<file path=xl/sharedStrings.xml><?xml version="1.0" encoding="utf-8"?>
<sst xmlns="http://schemas.openxmlformats.org/spreadsheetml/2006/main" count="4357" uniqueCount="129">
  <si>
    <t>součet kola</t>
  </si>
  <si>
    <t>I. Kolo</t>
  </si>
  <si>
    <t>Ondřej</t>
  </si>
  <si>
    <t>Tomáš</t>
  </si>
  <si>
    <t>Filip</t>
  </si>
  <si>
    <t>Romana</t>
  </si>
  <si>
    <t>Zdeněk</t>
  </si>
  <si>
    <t>Jirka</t>
  </si>
  <si>
    <t>Horst</t>
  </si>
  <si>
    <t>body</t>
  </si>
  <si>
    <t>skóre</t>
  </si>
  <si>
    <t>rozdíl</t>
  </si>
  <si>
    <t>pořadí</t>
  </si>
  <si>
    <t>C</t>
  </si>
  <si>
    <t>:</t>
  </si>
  <si>
    <t>A</t>
  </si>
  <si>
    <t>R</t>
  </si>
  <si>
    <t>O</t>
  </si>
  <si>
    <t>M</t>
  </si>
  <si>
    <t>součet celkem</t>
  </si>
  <si>
    <t>II. Kolo</t>
  </si>
  <si>
    <t>.</t>
  </si>
  <si>
    <t>L</t>
  </si>
  <si>
    <t>I</t>
  </si>
  <si>
    <t>G</t>
  </si>
  <si>
    <t>III. Kolo</t>
  </si>
  <si>
    <t>Dára</t>
  </si>
  <si>
    <t>Adrian</t>
  </si>
  <si>
    <t>Zdeňka</t>
  </si>
  <si>
    <t xml:space="preserve"> -</t>
  </si>
  <si>
    <t>P</t>
  </si>
  <si>
    <t>Ž</t>
  </si>
  <si>
    <t>S</t>
  </si>
  <si>
    <t>K</t>
  </si>
  <si>
    <t>Á</t>
  </si>
  <si>
    <t>V</t>
  </si>
  <si>
    <t>Pomůcka na 2. kolo, skupina A !!!</t>
  </si>
  <si>
    <t>Pomůcka na 2. kolo, skupina A - součet !!!</t>
  </si>
  <si>
    <t>Pomůcka na 2. kolo, skupina B !!!</t>
  </si>
  <si>
    <t>Pomůcka na 2. kolo, skupina B - součet !!!</t>
  </si>
  <si>
    <t>Pomůcka na 2. kolo, skupina C !!!</t>
  </si>
  <si>
    <t>Pomůcka na 2. kolo, skupina C - součet !!!</t>
  </si>
  <si>
    <t>Pomůcka na 2. kolo, skupina D !!!</t>
  </si>
  <si>
    <t>Pomůcka na 2. kolo, skupina D - součet !!!</t>
  </si>
  <si>
    <t>Pomůcka na 3. kolo, skupina A !!!</t>
  </si>
  <si>
    <t>Pomůcka na 3. kolo, skupina B !!!</t>
  </si>
  <si>
    <t>Pomůcka na 3. kolo, skupina A - součet !!!</t>
  </si>
  <si>
    <t>Pomůcka na 3. kolo, skupina C !!!</t>
  </si>
  <si>
    <t>Pomůcka na 3. kolo, skupina C - součet !!!</t>
  </si>
  <si>
    <t>Pomůcka na 3. kolo, skupina B - součet !!!</t>
  </si>
  <si>
    <t>Pomůcka na 3. kolo, skupina D !!!</t>
  </si>
  <si>
    <t>Pomůcka na 3. kolo, skupina D - součet !!!</t>
  </si>
  <si>
    <t>Pomůcka na 4. kolo, skupina A !!!</t>
  </si>
  <si>
    <t>Pomůcka na 4. kolo, skupina A - součet !!!</t>
  </si>
  <si>
    <t>Pomůcka na 4. kolo, skupina B !!!</t>
  </si>
  <si>
    <t>Pomůcka na 4. kolo, skupina B - součet !!!</t>
  </si>
  <si>
    <t>IV. Kolo</t>
  </si>
  <si>
    <t>Honza</t>
  </si>
  <si>
    <t>Alžběta</t>
  </si>
  <si>
    <t>pomůcky</t>
  </si>
  <si>
    <t>skupina A</t>
  </si>
  <si>
    <t>skupina B</t>
  </si>
  <si>
    <t>skupina C</t>
  </si>
  <si>
    <t>skupina D</t>
  </si>
  <si>
    <t>Pomůcka na zákl. kolo !!!</t>
  </si>
  <si>
    <t>Šéfík</t>
  </si>
  <si>
    <t>základní skupina</t>
  </si>
  <si>
    <t>Z důvodu přílišné délky vzorců se výpočet dělí po sloupec č. 18 (od poloviny do sloupce č. 17) a dál. K tomu slouží sloupec CW s bílými písmeny !</t>
  </si>
  <si>
    <t>*</t>
  </si>
  <si>
    <r>
      <t>Nápověda</t>
    </r>
    <r>
      <rPr>
        <sz val="13"/>
        <rFont val="Arial CE"/>
        <charset val="238"/>
      </rPr>
      <t xml:space="preserve">: Pro správné seřazení pořadí si vyber aktuální tabulku, celou ji označ (např. sloupce "C" až "I" a jména, která chceš řadit), na horní liště klikni na "Data", vyber "seřadit", z nabídnutého okna "seřadit podle" vyber patřičný sloupec "bodů", např. </t>
    </r>
    <r>
      <rPr>
        <b/>
        <sz val="13"/>
        <color indexed="12"/>
        <rFont val="Arial CE"/>
        <charset val="238"/>
      </rPr>
      <t>"E",</t>
    </r>
    <r>
      <rPr>
        <sz val="13"/>
        <color indexed="12"/>
        <rFont val="Arial CE"/>
        <charset val="238"/>
      </rPr>
      <t xml:space="preserve"> </t>
    </r>
    <r>
      <rPr>
        <sz val="13"/>
        <rFont val="Arial CE"/>
        <charset val="238"/>
      </rPr>
      <t>resp. např.</t>
    </r>
    <r>
      <rPr>
        <sz val="13"/>
        <color indexed="20"/>
        <rFont val="Arial CE"/>
        <charset val="238"/>
      </rPr>
      <t xml:space="preserve"> </t>
    </r>
    <r>
      <rPr>
        <b/>
        <sz val="13"/>
        <color indexed="20"/>
        <rFont val="Arial CE"/>
        <charset val="238"/>
      </rPr>
      <t xml:space="preserve">"M", "AC", "AS", </t>
    </r>
    <r>
      <rPr>
        <sz val="13"/>
        <rFont val="Arial CE"/>
        <charset val="238"/>
      </rPr>
      <t>resp.</t>
    </r>
    <r>
      <rPr>
        <b/>
        <sz val="13"/>
        <color indexed="16"/>
        <rFont val="Arial CE"/>
        <charset val="238"/>
      </rPr>
      <t xml:space="preserve"> </t>
    </r>
    <r>
      <rPr>
        <b/>
        <sz val="13"/>
        <color indexed="10"/>
        <rFont val="Arial CE"/>
        <charset val="238"/>
      </rPr>
      <t xml:space="preserve">"U", "AK", "BA", </t>
    </r>
    <r>
      <rPr>
        <sz val="13"/>
        <rFont val="Arial CE"/>
        <charset val="238"/>
      </rPr>
      <t>zase zaškrtni "sestupně", z další nabídky "seřadit podle" vyber patřičný sloupec "rozdíl skóre", např.</t>
    </r>
    <r>
      <rPr>
        <b/>
        <sz val="13"/>
        <color indexed="12"/>
        <rFont val="Arial CE"/>
        <charset val="238"/>
      </rPr>
      <t xml:space="preserve"> "I", </t>
    </r>
    <r>
      <rPr>
        <sz val="13"/>
        <rFont val="Arial CE"/>
        <charset val="238"/>
      </rPr>
      <t>resp. např.</t>
    </r>
    <r>
      <rPr>
        <b/>
        <sz val="13"/>
        <color indexed="20"/>
        <rFont val="Arial CE"/>
        <charset val="238"/>
      </rPr>
      <t xml:space="preserve"> "Q", "AG", "AW", </t>
    </r>
    <r>
      <rPr>
        <sz val="13"/>
        <rFont val="Arial CE"/>
        <charset val="238"/>
      </rPr>
      <t>resp.</t>
    </r>
    <r>
      <rPr>
        <b/>
        <sz val="13"/>
        <color indexed="10"/>
        <rFont val="Arial CE"/>
        <charset val="238"/>
      </rPr>
      <t xml:space="preserve"> "Y", "AO", "BE", </t>
    </r>
    <r>
      <rPr>
        <sz val="13"/>
        <rFont val="Arial CE"/>
        <charset val="238"/>
      </rPr>
      <t>opět zaškrtni "sestupně", taktéž zaškrtni "bez záhlaví" a potvrď "OK". Jen tímto postupem zaručíš, že program spočítá pořadí přesně dle našeho postupu body - rozdíl skóre!</t>
    </r>
  </si>
  <si>
    <t>Michal</t>
  </si>
  <si>
    <t>Monika</t>
  </si>
  <si>
    <t>Aleš</t>
  </si>
  <si>
    <t>Manish</t>
  </si>
  <si>
    <r>
      <t xml:space="preserve">Legenda: --- starší výsledky; </t>
    </r>
    <r>
      <rPr>
        <b/>
        <i/>
        <sz val="14"/>
        <color indexed="10"/>
        <rFont val="Arial CE"/>
        <charset val="238"/>
      </rPr>
      <t>--- výsledky z posledního pravidelného lichého čtvrtku;</t>
    </r>
    <r>
      <rPr>
        <b/>
        <i/>
        <sz val="14"/>
        <color indexed="12"/>
        <rFont val="Arial CE"/>
        <charset val="238"/>
      </rPr>
      <t xml:space="preserve"> --- výsledky z posledního vloženého sudého čtvrtku;</t>
    </r>
    <r>
      <rPr>
        <b/>
        <i/>
        <sz val="14"/>
        <color indexed="14"/>
        <rFont val="Arial CE"/>
        <charset val="238"/>
      </rPr>
      <t xml:space="preserve"> --- poslední výsledky hrané mimo hrací čtvrtky</t>
    </r>
  </si>
  <si>
    <r>
      <rPr>
        <b/>
        <sz val="28"/>
        <color indexed="15"/>
        <rFont val="Arial CE"/>
        <charset val="238"/>
      </rPr>
      <t>Výsledky se zapisují pouze pod nápis "výsledky" a datum hracího dne !!!</t>
    </r>
    <r>
      <rPr>
        <b/>
        <sz val="15"/>
        <color indexed="15"/>
        <rFont val="Arial CE"/>
        <charset val="238"/>
      </rPr>
      <t xml:space="preserve"> </t>
    </r>
    <r>
      <rPr>
        <sz val="16"/>
        <color indexed="15"/>
        <rFont val="Arial CE"/>
        <charset val="238"/>
      </rPr>
      <t>(Pro přepočítání pořadí je napověda v listu "poznámky")</t>
    </r>
  </si>
  <si>
    <r>
      <t xml:space="preserve">Výsledky se zapisují pouze pod nápis "výsledky" a datum hracího dne !!! </t>
    </r>
    <r>
      <rPr>
        <sz val="14"/>
        <color indexed="15"/>
        <rFont val="Arial CE"/>
        <family val="2"/>
        <charset val="238"/>
      </rPr>
      <t>(Pro přepočítání pořadí je napověda v listu "poznámky")</t>
    </r>
  </si>
  <si>
    <t>Legenda: --- starší výsledky;</t>
  </si>
  <si>
    <t xml:space="preserve"> --- výsledky z posledního pravidelného lichého čtvrtku; </t>
  </si>
  <si>
    <t xml:space="preserve"> --- výsledky z posledního vloženého sudého čtvrtku;</t>
  </si>
  <si>
    <t xml:space="preserve"> --- poslední výsledky hrané mimo hrací čtvrtky</t>
  </si>
  <si>
    <t>Poslední aktualizace: ??.?.2012</t>
  </si>
  <si>
    <r>
      <t xml:space="preserve">PCL 2012 </t>
    </r>
    <r>
      <rPr>
        <b/>
        <i/>
        <sz val="16"/>
        <color indexed="16"/>
        <rFont val="Arial CE"/>
        <charset val="238"/>
      </rPr>
      <t xml:space="preserve">skupina C </t>
    </r>
    <r>
      <rPr>
        <b/>
        <i/>
        <sz val="16"/>
        <rFont val="Arial CE"/>
        <family val="2"/>
        <charset val="238"/>
      </rPr>
      <t>- 2. kolo</t>
    </r>
    <r>
      <rPr>
        <i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(od ?.?.2012 do ??.?.2012)</t>
    </r>
  </si>
  <si>
    <r>
      <t xml:space="preserve">PCL 2012 </t>
    </r>
    <r>
      <rPr>
        <b/>
        <i/>
        <sz val="16"/>
        <color indexed="53"/>
        <rFont val="Arial CE"/>
        <charset val="238"/>
      </rPr>
      <t>skupina D</t>
    </r>
    <r>
      <rPr>
        <b/>
        <i/>
        <sz val="16"/>
        <color indexed="10"/>
        <rFont val="Arial CE"/>
        <charset val="238"/>
      </rPr>
      <t xml:space="preserve"> </t>
    </r>
    <r>
      <rPr>
        <b/>
        <i/>
        <sz val="16"/>
        <rFont val="Arial CE"/>
        <family val="2"/>
        <charset val="238"/>
      </rPr>
      <t>- 2. kolo</t>
    </r>
    <r>
      <rPr>
        <i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(od ?.?.2012 do ??.?.2012)</t>
    </r>
  </si>
  <si>
    <r>
      <t xml:space="preserve">PCL 2012 </t>
    </r>
    <r>
      <rPr>
        <b/>
        <i/>
        <sz val="16"/>
        <color indexed="16"/>
        <rFont val="Arial CE"/>
        <charset val="238"/>
      </rPr>
      <t xml:space="preserve">skupina C </t>
    </r>
    <r>
      <rPr>
        <b/>
        <i/>
        <sz val="16"/>
        <rFont val="Arial CE"/>
        <family val="2"/>
        <charset val="238"/>
      </rPr>
      <t>- 3. kolo</t>
    </r>
    <r>
      <rPr>
        <i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(od ?.?.2012 do ??.?.2012)</t>
    </r>
  </si>
  <si>
    <r>
      <t xml:space="preserve">PCL 2012 </t>
    </r>
    <r>
      <rPr>
        <b/>
        <i/>
        <sz val="16"/>
        <color indexed="53"/>
        <rFont val="Arial CE"/>
        <charset val="238"/>
      </rPr>
      <t xml:space="preserve">skupina D </t>
    </r>
    <r>
      <rPr>
        <b/>
        <i/>
        <sz val="16"/>
        <rFont val="Arial CE"/>
        <family val="2"/>
        <charset val="238"/>
      </rPr>
      <t>- 3. kolo</t>
    </r>
    <r>
      <rPr>
        <i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(od ?.?.2012 do ??.?.2012)</t>
    </r>
  </si>
  <si>
    <t>Pražská carromová liga 2012</t>
  </si>
  <si>
    <r>
      <t xml:space="preserve">PCL 2012 </t>
    </r>
    <r>
      <rPr>
        <b/>
        <i/>
        <sz val="16"/>
        <color indexed="17"/>
        <rFont val="Arial CE"/>
        <charset val="238"/>
      </rPr>
      <t>skupina A</t>
    </r>
    <r>
      <rPr>
        <b/>
        <i/>
        <sz val="16"/>
        <color indexed="10"/>
        <rFont val="Arial CE"/>
        <charset val="238"/>
      </rPr>
      <t xml:space="preserve"> </t>
    </r>
    <r>
      <rPr>
        <b/>
        <i/>
        <sz val="16"/>
        <rFont val="Arial CE"/>
        <family val="2"/>
        <charset val="238"/>
      </rPr>
      <t>- 4. kolo</t>
    </r>
    <r>
      <rPr>
        <i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(od ?.?.2012 do ??.?.2012)</t>
    </r>
  </si>
  <si>
    <r>
      <t xml:space="preserve">PCL 2012 </t>
    </r>
    <r>
      <rPr>
        <b/>
        <i/>
        <sz val="16"/>
        <color indexed="20"/>
        <rFont val="Arial CE"/>
        <charset val="238"/>
      </rPr>
      <t xml:space="preserve">skupina B </t>
    </r>
    <r>
      <rPr>
        <b/>
        <i/>
        <sz val="16"/>
        <rFont val="Arial CE"/>
        <family val="2"/>
        <charset val="238"/>
      </rPr>
      <t>- 4. kolo</t>
    </r>
    <r>
      <rPr>
        <i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(od ?.?.2012 do ??.?.2012)</t>
    </r>
  </si>
  <si>
    <t>Siddha</t>
  </si>
  <si>
    <t>Jacky</t>
  </si>
  <si>
    <r>
      <t xml:space="preserve">PCL 2012 </t>
    </r>
    <r>
      <rPr>
        <b/>
        <i/>
        <sz val="16"/>
        <color indexed="17"/>
        <rFont val="Arial CE"/>
        <charset val="238"/>
      </rPr>
      <t>skupina A</t>
    </r>
    <r>
      <rPr>
        <b/>
        <i/>
        <sz val="16"/>
        <color indexed="10"/>
        <rFont val="Arial CE"/>
        <charset val="238"/>
      </rPr>
      <t xml:space="preserve"> </t>
    </r>
    <r>
      <rPr>
        <b/>
        <i/>
        <sz val="16"/>
        <rFont val="Arial CE"/>
        <family val="2"/>
        <charset val="238"/>
      </rPr>
      <t>- 2. kolo</t>
    </r>
    <r>
      <rPr>
        <i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(od 1.6.2012 do 15.9.2012)</t>
    </r>
  </si>
  <si>
    <r>
      <t>PCL 2012</t>
    </r>
    <r>
      <rPr>
        <b/>
        <i/>
        <sz val="16"/>
        <color indexed="20"/>
        <rFont val="Arial CE"/>
        <charset val="238"/>
      </rPr>
      <t xml:space="preserve"> skupina B </t>
    </r>
    <r>
      <rPr>
        <b/>
        <i/>
        <sz val="16"/>
        <rFont val="Arial CE"/>
        <family val="2"/>
        <charset val="238"/>
      </rPr>
      <t>- 2. kolo</t>
    </r>
    <r>
      <rPr>
        <i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(od 1.6.2012 do 15.9.2012)</t>
    </r>
  </si>
  <si>
    <r>
      <t xml:space="preserve">PCL 2012 </t>
    </r>
    <r>
      <rPr>
        <b/>
        <i/>
        <sz val="16"/>
        <color indexed="17"/>
        <rFont val="Arial CE"/>
        <charset val="238"/>
      </rPr>
      <t>skupina A</t>
    </r>
    <r>
      <rPr>
        <b/>
        <i/>
        <sz val="16"/>
        <color indexed="10"/>
        <rFont val="Arial CE"/>
        <charset val="238"/>
      </rPr>
      <t xml:space="preserve"> </t>
    </r>
    <r>
      <rPr>
        <b/>
        <i/>
        <sz val="16"/>
        <rFont val="Arial CE"/>
        <family val="2"/>
        <charset val="238"/>
      </rPr>
      <t>- 3. kolo</t>
    </r>
    <r>
      <rPr>
        <i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(od 16.9.2012 do 13.12.2012)</t>
    </r>
  </si>
  <si>
    <r>
      <t xml:space="preserve">PCL 2012 </t>
    </r>
    <r>
      <rPr>
        <b/>
        <i/>
        <sz val="16"/>
        <color indexed="20"/>
        <rFont val="Arial CE"/>
        <charset val="238"/>
      </rPr>
      <t xml:space="preserve">skupina B </t>
    </r>
    <r>
      <rPr>
        <b/>
        <i/>
        <sz val="16"/>
        <rFont val="Arial CE"/>
        <family val="2"/>
        <charset val="238"/>
      </rPr>
      <t>- 3. kolo</t>
    </r>
    <r>
      <rPr>
        <i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(od 16.9.2012 do 13.12.2012)</t>
    </r>
  </si>
  <si>
    <r>
      <t>PRAŽSKÁ CARROMOVÁ LIGA 2012 - základní kolo</t>
    </r>
    <r>
      <rPr>
        <i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(od 19.1.2012 do 31.5.2012)</t>
    </r>
  </si>
  <si>
    <r>
      <rPr>
        <sz val="16"/>
        <rFont val="Arial CE"/>
        <charset val="238"/>
      </rPr>
      <t>Šéfík</t>
    </r>
    <r>
      <rPr>
        <b/>
        <sz val="16"/>
        <rFont val="Arial CE"/>
        <charset val="238"/>
      </rPr>
      <t>:Tomáš</t>
    </r>
  </si>
  <si>
    <t xml:space="preserve"> 6:25</t>
  </si>
  <si>
    <r>
      <rPr>
        <sz val="16"/>
        <rFont val="Arial CE"/>
        <charset val="238"/>
      </rPr>
      <t>Šéfík</t>
    </r>
    <r>
      <rPr>
        <sz val="16"/>
        <rFont val="Arial CE"/>
        <family val="2"/>
        <charset val="238"/>
      </rPr>
      <t>:</t>
    </r>
    <r>
      <rPr>
        <b/>
        <sz val="16"/>
        <rFont val="Arial CE"/>
        <charset val="238"/>
      </rPr>
      <t>Filip</t>
    </r>
  </si>
  <si>
    <t xml:space="preserve"> 2:25</t>
  </si>
  <si>
    <r>
      <t>Šéfík:</t>
    </r>
    <r>
      <rPr>
        <b/>
        <sz val="16"/>
        <rFont val="Arial CE"/>
        <charset val="238"/>
      </rPr>
      <t>Romana</t>
    </r>
  </si>
  <si>
    <t xml:space="preserve"> 11:17</t>
  </si>
  <si>
    <t xml:space="preserve"> 0:25</t>
  </si>
  <si>
    <r>
      <rPr>
        <sz val="16"/>
        <rFont val="Arial CE"/>
        <charset val="238"/>
      </rPr>
      <t>Šéfík:</t>
    </r>
    <r>
      <rPr>
        <b/>
        <sz val="16"/>
        <rFont val="Arial CE"/>
        <charset val="238"/>
      </rPr>
      <t>Zdeněk</t>
    </r>
  </si>
  <si>
    <r>
      <t>Šéfík:</t>
    </r>
    <r>
      <rPr>
        <b/>
        <sz val="16"/>
        <rFont val="Arial CE"/>
        <charset val="238"/>
      </rPr>
      <t>Jirka</t>
    </r>
  </si>
  <si>
    <t xml:space="preserve"> 9:18</t>
  </si>
  <si>
    <r>
      <t>Šéfík:</t>
    </r>
    <r>
      <rPr>
        <b/>
        <sz val="16"/>
        <rFont val="Arial CE"/>
        <charset val="238"/>
      </rPr>
      <t>Horst</t>
    </r>
  </si>
  <si>
    <t xml:space="preserve"> 4:25</t>
  </si>
  <si>
    <r>
      <t>Šéfík:</t>
    </r>
    <r>
      <rPr>
        <b/>
        <sz val="16"/>
        <rFont val="Arial CE"/>
        <charset val="238"/>
      </rPr>
      <t>Honza</t>
    </r>
  </si>
  <si>
    <r>
      <t>Šéfík:</t>
    </r>
    <r>
      <rPr>
        <sz val="16"/>
        <rFont val="Arial CE"/>
        <charset val="238"/>
      </rPr>
      <t>Michal</t>
    </r>
  </si>
  <si>
    <t xml:space="preserve"> 25:6</t>
  </si>
  <si>
    <r>
      <t>Šéfík:</t>
    </r>
    <r>
      <rPr>
        <b/>
        <sz val="16"/>
        <rFont val="Arial CE"/>
        <charset val="238"/>
      </rPr>
      <t>Manish</t>
    </r>
  </si>
  <si>
    <r>
      <t>Šéfík:</t>
    </r>
    <r>
      <rPr>
        <b/>
        <sz val="16"/>
        <rFont val="Arial CE"/>
        <charset val="238"/>
      </rPr>
      <t>Siddha</t>
    </r>
  </si>
  <si>
    <r>
      <rPr>
        <sz val="16"/>
        <rFont val="Arial CE"/>
        <charset val="238"/>
      </rPr>
      <t xml:space="preserve">                  </t>
    </r>
    <r>
      <rPr>
        <u/>
        <sz val="16"/>
        <rFont val="Arial CE"/>
        <family val="2"/>
        <charset val="238"/>
      </rPr>
      <t>Šéfík - výsledky odehrané v 1. kole:</t>
    </r>
  </si>
  <si>
    <r>
      <t xml:space="preserve">Pražská carromová liga 2012      </t>
    </r>
    <r>
      <rPr>
        <b/>
        <i/>
        <sz val="14"/>
        <rFont val="Arial CE"/>
        <charset val="238"/>
      </rPr>
      <t xml:space="preserve"> Poslední aktualizace: 1.6.2012</t>
    </r>
  </si>
  <si>
    <t>Dominik</t>
  </si>
  <si>
    <t xml:space="preserve"> 5:25</t>
  </si>
  <si>
    <r>
      <rPr>
        <sz val="16"/>
        <rFont val="Arial CE"/>
        <charset val="238"/>
      </rPr>
      <t>Dominík</t>
    </r>
    <r>
      <rPr>
        <b/>
        <sz val="16"/>
        <rFont val="Arial CE"/>
        <charset val="238"/>
      </rPr>
      <t>:Michal</t>
    </r>
  </si>
  <si>
    <r>
      <rPr>
        <sz val="16"/>
        <rFont val="Arial CE"/>
        <charset val="238"/>
      </rPr>
      <t>Šéfík</t>
    </r>
    <r>
      <rPr>
        <b/>
        <sz val="16"/>
        <rFont val="Arial CE"/>
        <charset val="238"/>
      </rPr>
      <t>:Michal</t>
    </r>
  </si>
  <si>
    <t xml:space="preserve"> 14:18</t>
  </si>
  <si>
    <t xml:space="preserve"> 23:20</t>
  </si>
  <si>
    <r>
      <t>Šéfík:</t>
    </r>
    <r>
      <rPr>
        <sz val="16"/>
        <rFont val="Arial CE"/>
        <charset val="238"/>
      </rPr>
      <t>Aleš</t>
    </r>
  </si>
  <si>
    <r>
      <rPr>
        <sz val="16"/>
        <rFont val="Arial CE"/>
        <charset val="238"/>
      </rPr>
      <t>Monika</t>
    </r>
    <r>
      <rPr>
        <b/>
        <sz val="16"/>
        <rFont val="Arial CE"/>
        <charset val="238"/>
      </rPr>
      <t>:Manish</t>
    </r>
  </si>
  <si>
    <t xml:space="preserve"> 9:25</t>
  </si>
  <si>
    <r>
      <rPr>
        <sz val="16"/>
        <rFont val="Arial CE"/>
        <charset val="238"/>
      </rPr>
      <t>Monika</t>
    </r>
    <r>
      <rPr>
        <b/>
        <sz val="16"/>
        <rFont val="Arial CE"/>
        <charset val="238"/>
      </rPr>
      <t>:Adrian</t>
    </r>
  </si>
  <si>
    <r>
      <rPr>
        <sz val="16"/>
        <rFont val="Arial CE"/>
        <charset val="238"/>
      </rPr>
      <t>Monika</t>
    </r>
    <r>
      <rPr>
        <b/>
        <sz val="16"/>
        <rFont val="Arial CE"/>
        <charset val="238"/>
      </rPr>
      <t>:Michal</t>
    </r>
  </si>
  <si>
    <r>
      <rPr>
        <b/>
        <sz val="16"/>
        <rFont val="Arial CE"/>
        <charset val="238"/>
      </rPr>
      <t>Monika</t>
    </r>
    <r>
      <rPr>
        <sz val="16"/>
        <rFont val="Arial CE"/>
        <charset val="238"/>
      </rPr>
      <t>:Aleš</t>
    </r>
  </si>
  <si>
    <t xml:space="preserve"> 20:13</t>
  </si>
  <si>
    <t>Poslední aktualizace: 9.12.2012</t>
  </si>
</sst>
</file>

<file path=xl/styles.xml><?xml version="1.0" encoding="utf-8"?>
<styleSheet xmlns="http://schemas.openxmlformats.org/spreadsheetml/2006/main">
  <fonts count="144">
    <font>
      <sz val="10"/>
      <name val="Arial CE"/>
      <family val="2"/>
      <charset val="238"/>
    </font>
    <font>
      <b/>
      <i/>
      <sz val="16"/>
      <name val="Arial CE"/>
      <family val="2"/>
      <charset val="238"/>
    </font>
    <font>
      <b/>
      <i/>
      <sz val="16"/>
      <color indexed="12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4"/>
      <color indexed="12"/>
      <name val="Arial CE"/>
      <family val="2"/>
      <charset val="238"/>
    </font>
    <font>
      <b/>
      <sz val="11"/>
      <color indexed="12"/>
      <name val="Arial CE"/>
      <family val="2"/>
      <charset val="238"/>
    </font>
    <font>
      <b/>
      <sz val="14"/>
      <color indexed="13"/>
      <name val="Arial CE"/>
      <family val="2"/>
      <charset val="238"/>
    </font>
    <font>
      <b/>
      <i/>
      <sz val="16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b/>
      <sz val="14"/>
      <color indexed="10"/>
      <name val="Arial CE"/>
      <charset val="238"/>
    </font>
    <font>
      <b/>
      <sz val="14"/>
      <color indexed="12"/>
      <name val="Arial CE"/>
      <charset val="238"/>
    </font>
    <font>
      <sz val="11"/>
      <color indexed="12"/>
      <name val="Arial CE"/>
      <family val="2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0"/>
      <color indexed="8"/>
      <name val="Arial CE"/>
      <charset val="238"/>
    </font>
    <font>
      <b/>
      <sz val="10"/>
      <color indexed="12"/>
      <name val="Arial CE"/>
      <charset val="238"/>
    </font>
    <font>
      <b/>
      <sz val="14"/>
      <color indexed="8"/>
      <name val="Arial CE"/>
      <family val="2"/>
      <charset val="238"/>
    </font>
    <font>
      <sz val="10"/>
      <name val="Arial CE"/>
      <family val="2"/>
      <charset val="238"/>
    </font>
    <font>
      <sz val="10"/>
      <color indexed="53"/>
      <name val="Arial CE"/>
      <family val="2"/>
      <charset val="238"/>
    </font>
    <font>
      <sz val="10"/>
      <name val="Arial CE"/>
      <charset val="238"/>
    </font>
    <font>
      <b/>
      <i/>
      <sz val="16"/>
      <color indexed="10"/>
      <name val="Arial CE"/>
      <charset val="238"/>
    </font>
    <font>
      <sz val="48"/>
      <name val="Arial CE"/>
      <charset val="238"/>
    </font>
    <font>
      <b/>
      <i/>
      <sz val="16"/>
      <color indexed="20"/>
      <name val="Arial CE"/>
      <charset val="238"/>
    </font>
    <font>
      <b/>
      <i/>
      <sz val="16"/>
      <color indexed="17"/>
      <name val="Arial CE"/>
      <charset val="238"/>
    </font>
    <font>
      <sz val="10"/>
      <color indexed="17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2"/>
      <color indexed="17"/>
      <name val="Arial CE"/>
      <family val="2"/>
      <charset val="238"/>
    </font>
    <font>
      <b/>
      <sz val="14"/>
      <color indexed="17"/>
      <name val="Arial CE"/>
      <family val="2"/>
      <charset val="238"/>
    </font>
    <font>
      <b/>
      <sz val="11"/>
      <color indexed="17"/>
      <name val="Arial CE"/>
      <family val="2"/>
      <charset val="238"/>
    </font>
    <font>
      <b/>
      <sz val="14"/>
      <color indexed="17"/>
      <name val="Arial CE"/>
      <charset val="238"/>
    </font>
    <font>
      <sz val="10"/>
      <color indexed="20"/>
      <name val="Arial CE"/>
      <family val="2"/>
      <charset val="238"/>
    </font>
    <font>
      <b/>
      <sz val="10"/>
      <color indexed="20"/>
      <name val="Arial CE"/>
      <family val="2"/>
      <charset val="238"/>
    </font>
    <font>
      <b/>
      <sz val="12"/>
      <color indexed="20"/>
      <name val="Arial CE"/>
      <family val="2"/>
      <charset val="238"/>
    </font>
    <font>
      <b/>
      <sz val="14"/>
      <color indexed="20"/>
      <name val="Arial CE"/>
      <family val="2"/>
      <charset val="238"/>
    </font>
    <font>
      <b/>
      <sz val="11"/>
      <color indexed="20"/>
      <name val="Arial CE"/>
      <family val="2"/>
      <charset val="238"/>
    </font>
    <font>
      <b/>
      <sz val="14"/>
      <color indexed="20"/>
      <name val="Arial CE"/>
      <charset val="238"/>
    </font>
    <font>
      <sz val="10"/>
      <color indexed="9"/>
      <name val="Arial CE"/>
      <family val="2"/>
      <charset val="238"/>
    </font>
    <font>
      <b/>
      <sz val="11"/>
      <color indexed="9"/>
      <name val="Arial CE"/>
      <charset val="238"/>
    </font>
    <font>
      <b/>
      <i/>
      <sz val="48"/>
      <color indexed="17"/>
      <name val="Arial CE"/>
      <charset val="238"/>
    </font>
    <font>
      <b/>
      <i/>
      <sz val="48"/>
      <color indexed="20"/>
      <name val="Arial CE"/>
      <charset val="238"/>
    </font>
    <font>
      <sz val="48"/>
      <color indexed="20"/>
      <name val="Arial CE"/>
      <charset val="238"/>
    </font>
    <font>
      <b/>
      <i/>
      <sz val="16"/>
      <color indexed="20"/>
      <name val="Arial CE"/>
      <family val="2"/>
      <charset val="238"/>
    </font>
    <font>
      <b/>
      <i/>
      <sz val="16"/>
      <color indexed="17"/>
      <name val="Arial CE"/>
      <family val="2"/>
      <charset val="238"/>
    </font>
    <font>
      <b/>
      <i/>
      <sz val="16"/>
      <color indexed="16"/>
      <name val="Arial CE"/>
      <charset val="238"/>
    </font>
    <font>
      <b/>
      <i/>
      <sz val="16"/>
      <color indexed="53"/>
      <name val="Arial CE"/>
      <charset val="238"/>
    </font>
    <font>
      <sz val="8"/>
      <color indexed="8"/>
      <name val="Arial CE"/>
      <charset val="238"/>
    </font>
    <font>
      <sz val="10"/>
      <color indexed="16"/>
      <name val="Arial CE"/>
      <family val="2"/>
      <charset val="238"/>
    </font>
    <font>
      <b/>
      <sz val="10"/>
      <color indexed="16"/>
      <name val="Arial CE"/>
      <family val="2"/>
      <charset val="238"/>
    </font>
    <font>
      <b/>
      <sz val="12"/>
      <color indexed="16"/>
      <name val="Arial CE"/>
      <family val="2"/>
      <charset val="238"/>
    </font>
    <font>
      <b/>
      <sz val="14"/>
      <color indexed="16"/>
      <name val="Arial CE"/>
      <family val="2"/>
      <charset val="238"/>
    </font>
    <font>
      <b/>
      <sz val="11"/>
      <color indexed="16"/>
      <name val="Arial CE"/>
      <family val="2"/>
      <charset val="238"/>
    </font>
    <font>
      <b/>
      <sz val="14"/>
      <color indexed="16"/>
      <name val="Arial CE"/>
      <charset val="238"/>
    </font>
    <font>
      <b/>
      <sz val="12"/>
      <color indexed="20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20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53"/>
      <name val="Arial CE"/>
      <family val="2"/>
      <charset val="238"/>
    </font>
    <font>
      <b/>
      <sz val="10"/>
      <color indexed="53"/>
      <name val="Arial CE"/>
      <family val="2"/>
      <charset val="238"/>
    </font>
    <font>
      <b/>
      <sz val="12"/>
      <color indexed="53"/>
      <name val="Arial CE"/>
      <family val="2"/>
      <charset val="238"/>
    </font>
    <font>
      <b/>
      <sz val="14"/>
      <color indexed="53"/>
      <name val="Arial CE"/>
      <family val="2"/>
      <charset val="238"/>
    </font>
    <font>
      <b/>
      <sz val="11"/>
      <color indexed="53"/>
      <name val="Arial CE"/>
      <family val="2"/>
      <charset val="238"/>
    </font>
    <font>
      <b/>
      <sz val="14"/>
      <color indexed="53"/>
      <name val="Arial CE"/>
      <charset val="238"/>
    </font>
    <font>
      <sz val="10"/>
      <color indexed="53"/>
      <name val="Arial CE"/>
      <charset val="238"/>
    </font>
    <font>
      <b/>
      <sz val="10"/>
      <color indexed="12"/>
      <name val="Arial CE"/>
      <family val="2"/>
      <charset val="238"/>
    </font>
    <font>
      <b/>
      <i/>
      <sz val="16"/>
      <color indexed="16"/>
      <name val="Arial CE"/>
      <family val="2"/>
      <charset val="238"/>
    </font>
    <font>
      <b/>
      <i/>
      <sz val="16"/>
      <color indexed="53"/>
      <name val="Arial CE"/>
      <family val="2"/>
      <charset val="238"/>
    </font>
    <font>
      <b/>
      <i/>
      <sz val="48"/>
      <color indexed="16"/>
      <name val="Arial CE"/>
      <charset val="238"/>
    </font>
    <font>
      <sz val="48"/>
      <color indexed="16"/>
      <name val="Arial CE"/>
      <charset val="238"/>
    </font>
    <font>
      <b/>
      <i/>
      <sz val="48"/>
      <color indexed="53"/>
      <name val="Arial CE"/>
      <charset val="238"/>
    </font>
    <font>
      <sz val="48"/>
      <color indexed="53"/>
      <name val="Arial CE"/>
      <charset val="238"/>
    </font>
    <font>
      <b/>
      <sz val="47"/>
      <color indexed="16"/>
      <name val="Arial CE"/>
      <charset val="238"/>
    </font>
    <font>
      <sz val="10"/>
      <color indexed="16"/>
      <name val="Arial CE"/>
      <charset val="238"/>
    </font>
    <font>
      <b/>
      <sz val="47"/>
      <color indexed="53"/>
      <name val="Arial CE"/>
      <charset val="238"/>
    </font>
    <font>
      <b/>
      <i/>
      <sz val="48"/>
      <color indexed="53"/>
      <name val="Arial CE"/>
      <charset val="238"/>
    </font>
    <font>
      <b/>
      <i/>
      <sz val="48"/>
      <color indexed="20"/>
      <name val="Arial CE"/>
      <charset val="238"/>
    </font>
    <font>
      <sz val="48"/>
      <color indexed="20"/>
      <name val="Arial CE"/>
      <charset val="238"/>
    </font>
    <font>
      <b/>
      <sz val="47"/>
      <color indexed="17"/>
      <name val="Arial CE"/>
      <charset val="238"/>
    </font>
    <font>
      <b/>
      <sz val="47"/>
      <color indexed="20"/>
      <name val="Arial CE"/>
      <charset val="238"/>
    </font>
    <font>
      <b/>
      <sz val="14"/>
      <color indexed="16"/>
      <name val="Arial CE"/>
      <family val="2"/>
      <charset val="238"/>
    </font>
    <font>
      <b/>
      <i/>
      <sz val="56"/>
      <color indexed="12"/>
      <name val="Arial CE"/>
      <charset val="238"/>
    </font>
    <font>
      <i/>
      <sz val="56"/>
      <color indexed="12"/>
      <name val="Arial CE"/>
      <charset val="238"/>
    </font>
    <font>
      <b/>
      <i/>
      <sz val="36"/>
      <color indexed="10"/>
      <name val="Arial CE"/>
      <charset val="238"/>
    </font>
    <font>
      <sz val="36"/>
      <name val="Arial CE"/>
      <charset val="238"/>
    </font>
    <font>
      <b/>
      <sz val="20"/>
      <color indexed="10"/>
      <name val="Arial CE"/>
      <family val="2"/>
      <charset val="238"/>
    </font>
    <font>
      <u/>
      <sz val="13"/>
      <name val="Arial CE"/>
      <charset val="238"/>
    </font>
    <font>
      <sz val="13"/>
      <name val="Arial CE"/>
      <charset val="238"/>
    </font>
    <font>
      <sz val="13"/>
      <color indexed="12"/>
      <name val="Arial CE"/>
      <charset val="238"/>
    </font>
    <font>
      <b/>
      <sz val="13"/>
      <color indexed="12"/>
      <name val="Arial CE"/>
      <charset val="238"/>
    </font>
    <font>
      <sz val="13"/>
      <color indexed="20"/>
      <name val="Arial CE"/>
      <charset val="238"/>
    </font>
    <font>
      <b/>
      <sz val="13"/>
      <color indexed="20"/>
      <name val="Arial CE"/>
      <charset val="238"/>
    </font>
    <font>
      <b/>
      <sz val="13"/>
      <color indexed="16"/>
      <name val="Arial CE"/>
      <charset val="238"/>
    </font>
    <font>
      <b/>
      <sz val="13"/>
      <color indexed="10"/>
      <name val="Arial CE"/>
      <charset val="238"/>
    </font>
    <font>
      <b/>
      <i/>
      <sz val="30"/>
      <color indexed="10"/>
      <name val="Arial CE"/>
      <charset val="238"/>
    </font>
    <font>
      <b/>
      <i/>
      <sz val="14"/>
      <color indexed="10"/>
      <name val="Arial CE"/>
      <charset val="238"/>
    </font>
    <font>
      <b/>
      <i/>
      <sz val="14"/>
      <name val="Arial CE"/>
      <charset val="238"/>
    </font>
    <font>
      <b/>
      <i/>
      <sz val="14"/>
      <color indexed="12"/>
      <name val="Arial CE"/>
      <charset val="238"/>
    </font>
    <font>
      <b/>
      <i/>
      <sz val="14"/>
      <color indexed="14"/>
      <name val="Arial CE"/>
      <charset val="238"/>
    </font>
    <font>
      <sz val="14"/>
      <name val="Arial CE"/>
      <charset val="238"/>
    </font>
    <font>
      <b/>
      <sz val="14"/>
      <color indexed="15"/>
      <name val="Arial CE"/>
      <charset val="238"/>
    </font>
    <font>
      <b/>
      <sz val="28"/>
      <color indexed="15"/>
      <name val="Arial CE"/>
      <charset val="238"/>
    </font>
    <font>
      <b/>
      <sz val="15"/>
      <color indexed="15"/>
      <name val="Arial CE"/>
      <charset val="238"/>
    </font>
    <font>
      <sz val="16"/>
      <color indexed="15"/>
      <name val="Arial CE"/>
      <charset val="238"/>
    </font>
    <font>
      <b/>
      <sz val="14"/>
      <color indexed="15"/>
      <name val="Arial CE"/>
      <family val="2"/>
      <charset val="238"/>
    </font>
    <font>
      <sz val="14"/>
      <color indexed="15"/>
      <name val="Arial CE"/>
      <family val="2"/>
      <charset val="238"/>
    </font>
    <font>
      <b/>
      <i/>
      <sz val="14"/>
      <color indexed="8"/>
      <name val="Arial CE"/>
      <charset val="238"/>
    </font>
    <font>
      <sz val="14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b/>
      <i/>
      <sz val="12"/>
      <color indexed="12"/>
      <name val="Arial CE"/>
      <charset val="238"/>
    </font>
    <font>
      <sz val="12"/>
      <color indexed="12"/>
      <name val="Arial CE"/>
      <charset val="238"/>
    </font>
    <font>
      <b/>
      <i/>
      <sz val="12"/>
      <color indexed="10"/>
      <name val="Arial CE"/>
      <charset val="238"/>
    </font>
    <font>
      <sz val="12"/>
      <color indexed="10"/>
      <name val="Arial CE"/>
      <charset val="238"/>
    </font>
    <font>
      <b/>
      <i/>
      <sz val="12"/>
      <color indexed="14"/>
      <name val="Arial CE"/>
      <charset val="238"/>
    </font>
    <font>
      <sz val="12"/>
      <color indexed="14"/>
      <name val="Arial CE"/>
      <charset val="238"/>
    </font>
    <font>
      <b/>
      <sz val="10"/>
      <color indexed="53"/>
      <name val="Arial CE"/>
      <charset val="238"/>
    </font>
    <font>
      <sz val="10"/>
      <color indexed="14"/>
      <name val="Arial CE"/>
      <family val="2"/>
      <charset val="238"/>
    </font>
    <font>
      <sz val="10"/>
      <color indexed="10"/>
      <name val="Arial CE"/>
      <charset val="238"/>
    </font>
    <font>
      <b/>
      <sz val="10"/>
      <name val="Arial CE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 CE"/>
      <charset val="238"/>
    </font>
    <font>
      <u/>
      <sz val="16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charset val="238"/>
    </font>
    <font>
      <sz val="16"/>
      <name val="Arial CE"/>
      <charset val="238"/>
    </font>
    <font>
      <u/>
      <sz val="16"/>
      <name val="Arial CE"/>
      <charset val="238"/>
    </font>
    <font>
      <b/>
      <sz val="16"/>
      <color rgb="FF008000"/>
      <name val="Arial CE"/>
      <charset val="238"/>
    </font>
    <font>
      <b/>
      <u/>
      <sz val="16"/>
      <color rgb="FF008000"/>
      <name val="Arial CE"/>
      <charset val="238"/>
    </font>
    <font>
      <b/>
      <i/>
      <sz val="12"/>
      <color rgb="FFFF00FF"/>
      <name val="Arial CE"/>
      <charset val="238"/>
    </font>
    <font>
      <sz val="12"/>
      <color rgb="FFFF00FF"/>
      <name val="Arial CE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indexed="44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7"/>
      </patternFill>
    </fill>
    <fill>
      <patternFill patternType="solid">
        <fgColor indexed="29"/>
        <bgColor indexed="29"/>
      </patternFill>
    </fill>
    <fill>
      <patternFill patternType="solid">
        <fgColor indexed="55"/>
        <bgColor indexed="29"/>
      </patternFill>
    </fill>
    <fill>
      <patternFill patternType="solid">
        <fgColor indexed="55"/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rgb="FFC0C0C0"/>
        <bgColor indexed="26"/>
      </patternFill>
    </fill>
    <fill>
      <patternFill patternType="solid">
        <fgColor rgb="FFC0C0C0"/>
        <bgColor indexed="29"/>
      </patternFill>
    </fill>
    <fill>
      <patternFill patternType="solid">
        <fgColor rgb="FFFF99CC"/>
        <bgColor indexed="26"/>
      </patternFill>
    </fill>
    <fill>
      <patternFill patternType="solid">
        <fgColor rgb="FFFF99CC"/>
        <bgColor indexed="29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31"/>
      </patternFill>
    </fill>
    <fill>
      <patternFill patternType="solid">
        <fgColor rgb="FFC0C0C0"/>
        <bgColor indexed="27"/>
      </patternFill>
    </fill>
    <fill>
      <patternFill patternType="solid">
        <fgColor rgb="FF969696"/>
        <bgColor indexed="29"/>
      </patternFill>
    </fill>
    <fill>
      <patternFill patternType="solid">
        <fgColor rgb="FF969696"/>
        <bgColor indexed="26"/>
      </patternFill>
    </fill>
  </fills>
  <borders count="86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774">
    <xf numFmtId="0" fontId="0" fillId="0" borderId="0" xfId="0"/>
    <xf numFmtId="0" fontId="0" fillId="0" borderId="0" xfId="0" applyFill="1"/>
    <xf numFmtId="0" fontId="0" fillId="2" borderId="1" xfId="0" applyFill="1" applyBorder="1"/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4" xfId="0" applyFill="1" applyBorder="1"/>
    <xf numFmtId="0" fontId="5" fillId="3" borderId="5" xfId="0" applyFont="1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right" vertical="center"/>
    </xf>
    <xf numFmtId="1" fontId="6" fillId="4" borderId="7" xfId="0" applyNumberFormat="1" applyFont="1" applyFill="1" applyBorder="1" applyAlignment="1">
      <alignment horizontal="center" vertical="center"/>
    </xf>
    <xf numFmtId="1" fontId="0" fillId="4" borderId="8" xfId="0" applyNumberFormat="1" applyFill="1" applyBorder="1" applyAlignment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left" vertical="center"/>
    </xf>
    <xf numFmtId="1" fontId="0" fillId="4" borderId="6" xfId="0" applyNumberFormat="1" applyFont="1" applyFill="1" applyBorder="1" applyAlignment="1">
      <alignment horizontal="right" vertical="center"/>
    </xf>
    <xf numFmtId="1" fontId="0" fillId="4" borderId="8" xfId="0" applyNumberFormat="1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 vertical="center"/>
    </xf>
    <xf numFmtId="1" fontId="13" fillId="5" borderId="10" xfId="0" applyNumberFormat="1" applyFont="1" applyFill="1" applyBorder="1" applyAlignment="1">
      <alignment horizontal="right" vertical="center"/>
    </xf>
    <xf numFmtId="0" fontId="14" fillId="5" borderId="7" xfId="0" applyFont="1" applyFill="1" applyBorder="1" applyAlignment="1">
      <alignment horizontal="center" vertical="center"/>
    </xf>
    <xf numFmtId="1" fontId="13" fillId="5" borderId="11" xfId="0" applyNumberFormat="1" applyFont="1" applyFill="1" applyBorder="1" applyAlignment="1">
      <alignment horizontal="left" vertical="center"/>
    </xf>
    <xf numFmtId="1" fontId="14" fillId="5" borderId="10" xfId="0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1" fontId="4" fillId="5" borderId="15" xfId="0" applyNumberFormat="1" applyFont="1" applyFill="1" applyBorder="1" applyAlignment="1">
      <alignment horizontal="right" vertical="center"/>
    </xf>
    <xf numFmtId="0" fontId="7" fillId="5" borderId="16" xfId="0" applyFont="1" applyFill="1" applyBorder="1" applyAlignment="1">
      <alignment horizontal="center" vertical="center"/>
    </xf>
    <xf numFmtId="1" fontId="4" fillId="5" borderId="17" xfId="0" applyNumberFormat="1" applyFont="1" applyFill="1" applyBorder="1" applyAlignment="1">
      <alignment horizontal="left" vertical="center"/>
    </xf>
    <xf numFmtId="1" fontId="7" fillId="5" borderId="18" xfId="0" applyNumberFormat="1" applyFont="1" applyFill="1" applyBorder="1" applyAlignment="1">
      <alignment horizontal="center" vertical="center"/>
    </xf>
    <xf numFmtId="1" fontId="7" fillId="5" borderId="19" xfId="0" applyNumberFormat="1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19" fillId="0" borderId="0" xfId="0" applyFont="1"/>
    <xf numFmtId="1" fontId="14" fillId="5" borderId="19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15" fillId="6" borderId="10" xfId="0" applyFont="1" applyFill="1" applyBorder="1" applyAlignment="1">
      <alignment horizontal="right" vertical="center"/>
    </xf>
    <xf numFmtId="0" fontId="16" fillId="6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 vertical="center"/>
    </xf>
    <xf numFmtId="1" fontId="13" fillId="5" borderId="23" xfId="0" applyNumberFormat="1" applyFont="1" applyFill="1" applyBorder="1" applyAlignment="1">
      <alignment horizontal="right" vertical="center"/>
    </xf>
    <xf numFmtId="0" fontId="14" fillId="5" borderId="24" xfId="0" applyFont="1" applyFill="1" applyBorder="1" applyAlignment="1">
      <alignment horizontal="center" vertical="center"/>
    </xf>
    <xf numFmtId="1" fontId="13" fillId="5" borderId="22" xfId="0" applyNumberFormat="1" applyFont="1" applyFill="1" applyBorder="1" applyAlignment="1">
      <alignment horizontal="left" vertical="center"/>
    </xf>
    <xf numFmtId="1" fontId="14" fillId="5" borderId="25" xfId="0" applyNumberFormat="1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" fontId="0" fillId="7" borderId="7" xfId="0" applyNumberFormat="1" applyFill="1" applyBorder="1" applyAlignment="1">
      <alignment horizontal="left" vertical="center"/>
    </xf>
    <xf numFmtId="1" fontId="0" fillId="8" borderId="6" xfId="0" applyNumberFormat="1" applyFill="1" applyBorder="1" applyAlignment="1">
      <alignment horizontal="right" vertical="center"/>
    </xf>
    <xf numFmtId="1" fontId="6" fillId="8" borderId="7" xfId="0" applyNumberFormat="1" applyFont="1" applyFill="1" applyBorder="1" applyAlignment="1">
      <alignment horizontal="center" vertical="center"/>
    </xf>
    <xf numFmtId="1" fontId="0" fillId="8" borderId="8" xfId="0" applyNumberFormat="1" applyFill="1" applyBorder="1" applyAlignment="1">
      <alignment horizontal="left" vertical="center"/>
    </xf>
    <xf numFmtId="1" fontId="0" fillId="8" borderId="6" xfId="0" applyNumberFormat="1" applyFont="1" applyFill="1" applyBorder="1" applyAlignment="1">
      <alignment horizontal="right" vertical="center"/>
    </xf>
    <xf numFmtId="1" fontId="0" fillId="8" borderId="8" xfId="0" applyNumberFormat="1" applyFont="1" applyFill="1" applyBorder="1" applyAlignment="1">
      <alignment horizontal="left" vertical="center"/>
    </xf>
    <xf numFmtId="1" fontId="0" fillId="7" borderId="28" xfId="0" applyNumberFormat="1" applyFill="1" applyBorder="1" applyAlignment="1">
      <alignment horizontal="right" vertical="center"/>
    </xf>
    <xf numFmtId="1" fontId="6" fillId="7" borderId="29" xfId="0" applyNumberFormat="1" applyFont="1" applyFill="1" applyBorder="1" applyAlignment="1">
      <alignment horizontal="center" vertical="center"/>
    </xf>
    <xf numFmtId="1" fontId="0" fillId="7" borderId="30" xfId="0" applyNumberFormat="1" applyFill="1" applyBorder="1" applyAlignment="1">
      <alignment horizontal="left" vertical="center"/>
    </xf>
    <xf numFmtId="1" fontId="0" fillId="7" borderId="30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left" vertical="center"/>
    </xf>
    <xf numFmtId="1" fontId="0" fillId="8" borderId="7" xfId="0" applyNumberFormat="1" applyFill="1" applyBorder="1" applyAlignment="1">
      <alignment horizontal="left" vertical="center"/>
    </xf>
    <xf numFmtId="1" fontId="0" fillId="8" borderId="7" xfId="0" applyNumberFormat="1" applyFont="1" applyFill="1" applyBorder="1" applyAlignment="1">
      <alignment horizontal="left" vertical="center"/>
    </xf>
    <xf numFmtId="1" fontId="0" fillId="9" borderId="6" xfId="0" applyNumberFormat="1" applyFill="1" applyBorder="1" applyAlignment="1">
      <alignment horizontal="right" vertical="center"/>
    </xf>
    <xf numFmtId="1" fontId="6" fillId="9" borderId="7" xfId="0" applyNumberFormat="1" applyFont="1" applyFill="1" applyBorder="1" applyAlignment="1">
      <alignment horizontal="center" vertical="center"/>
    </xf>
    <xf numFmtId="1" fontId="0" fillId="9" borderId="7" xfId="0" applyNumberFormat="1" applyFill="1" applyBorder="1" applyAlignment="1">
      <alignment horizontal="left" vertical="center"/>
    </xf>
    <xf numFmtId="1" fontId="0" fillId="9" borderId="7" xfId="0" applyNumberFormat="1" applyFont="1" applyFill="1" applyBorder="1" applyAlignment="1">
      <alignment horizontal="left" vertical="center"/>
    </xf>
    <xf numFmtId="1" fontId="24" fillId="9" borderId="7" xfId="0" applyNumberFormat="1" applyFont="1" applyFill="1" applyBorder="1" applyAlignment="1">
      <alignment horizontal="left" vertical="center"/>
    </xf>
    <xf numFmtId="0" fontId="11" fillId="9" borderId="24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0" fontId="16" fillId="10" borderId="20" xfId="0" applyFont="1" applyFill="1" applyBorder="1" applyAlignment="1">
      <alignment horizontal="left" vertical="center"/>
    </xf>
    <xf numFmtId="0" fontId="19" fillId="7" borderId="31" xfId="0" applyFont="1" applyFill="1" applyBorder="1" applyAlignment="1">
      <alignment horizontal="right" vertical="center"/>
    </xf>
    <xf numFmtId="0" fontId="5" fillId="11" borderId="32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1" fontId="13" fillId="11" borderId="33" xfId="0" applyNumberFormat="1" applyFont="1" applyFill="1" applyBorder="1" applyAlignment="1">
      <alignment horizontal="right" vertical="center"/>
    </xf>
    <xf numFmtId="1" fontId="13" fillId="11" borderId="34" xfId="0" applyNumberFormat="1" applyFont="1" applyFill="1" applyBorder="1" applyAlignment="1">
      <alignment horizontal="left" vertical="center"/>
    </xf>
    <xf numFmtId="1" fontId="14" fillId="11" borderId="35" xfId="0" applyNumberFormat="1" applyFont="1" applyFill="1" applyBorder="1" applyAlignment="1">
      <alignment horizontal="center" vertical="center"/>
    </xf>
    <xf numFmtId="1" fontId="14" fillId="11" borderId="10" xfId="0" applyNumberFormat="1" applyFont="1" applyFill="1" applyBorder="1" applyAlignment="1">
      <alignment horizontal="center" vertical="center"/>
    </xf>
    <xf numFmtId="1" fontId="7" fillId="12" borderId="7" xfId="0" applyNumberFormat="1" applyFont="1" applyFill="1" applyBorder="1" applyAlignment="1">
      <alignment horizontal="center" vertical="center"/>
    </xf>
    <xf numFmtId="1" fontId="6" fillId="13" borderId="7" xfId="0" applyNumberFormat="1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vertical="center"/>
    </xf>
    <xf numFmtId="0" fontId="7" fillId="6" borderId="9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1" fontId="0" fillId="7" borderId="37" xfId="0" applyNumberFormat="1" applyFill="1" applyBorder="1" applyAlignment="1">
      <alignment horizontal="right" vertical="center"/>
    </xf>
    <xf numFmtId="1" fontId="6" fillId="7" borderId="7" xfId="0" applyNumberFormat="1" applyFont="1" applyFill="1" applyBorder="1" applyAlignment="1">
      <alignment horizontal="center" vertical="center"/>
    </xf>
    <xf numFmtId="1" fontId="0" fillId="7" borderId="38" xfId="0" applyNumberFormat="1" applyFill="1" applyBorder="1" applyAlignment="1">
      <alignment horizontal="left" vertical="center"/>
    </xf>
    <xf numFmtId="1" fontId="0" fillId="7" borderId="39" xfId="0" applyNumberFormat="1" applyFill="1" applyBorder="1" applyAlignment="1">
      <alignment horizontal="left" vertical="center"/>
    </xf>
    <xf numFmtId="1" fontId="0" fillId="9" borderId="8" xfId="0" applyNumberFormat="1" applyFill="1" applyBorder="1" applyAlignment="1">
      <alignment horizontal="left" vertical="center"/>
    </xf>
    <xf numFmtId="1" fontId="0" fillId="9" borderId="8" xfId="0" applyNumberFormat="1" applyFont="1" applyFill="1" applyBorder="1" applyAlignment="1">
      <alignment horizontal="left" vertical="center"/>
    </xf>
    <xf numFmtId="0" fontId="26" fillId="14" borderId="0" xfId="0" applyFont="1" applyFill="1" applyBorder="1" applyAlignment="1">
      <alignment horizontal="right" vertical="center"/>
    </xf>
    <xf numFmtId="0" fontId="8" fillId="11" borderId="9" xfId="0" applyFont="1" applyFill="1" applyBorder="1" applyAlignment="1">
      <alignment horizontal="center" vertical="center"/>
    </xf>
    <xf numFmtId="1" fontId="4" fillId="11" borderId="10" xfId="0" applyNumberFormat="1" applyFont="1" applyFill="1" applyBorder="1" applyAlignment="1">
      <alignment horizontal="right" vertical="center"/>
    </xf>
    <xf numFmtId="1" fontId="4" fillId="11" borderId="11" xfId="0" applyNumberFormat="1" applyFont="1" applyFill="1" applyBorder="1" applyAlignment="1">
      <alignment horizontal="left" vertical="center"/>
    </xf>
    <xf numFmtId="1" fontId="7" fillId="7" borderId="7" xfId="0" applyNumberFormat="1" applyFont="1" applyFill="1" applyBorder="1" applyAlignment="1">
      <alignment horizontal="center" vertical="center"/>
    </xf>
    <xf numFmtId="1" fontId="7" fillId="7" borderId="29" xfId="0" applyNumberFormat="1" applyFont="1" applyFill="1" applyBorder="1" applyAlignment="1">
      <alignment horizontal="center" vertical="center"/>
    </xf>
    <xf numFmtId="1" fontId="4" fillId="11" borderId="34" xfId="0" applyNumberFormat="1" applyFont="1" applyFill="1" applyBorder="1" applyAlignment="1">
      <alignment horizontal="left" vertical="center"/>
    </xf>
    <xf numFmtId="0" fontId="8" fillId="11" borderId="32" xfId="0" applyFont="1" applyFill="1" applyBorder="1" applyAlignment="1">
      <alignment horizontal="center" vertical="center"/>
    </xf>
    <xf numFmtId="1" fontId="4" fillId="11" borderId="33" xfId="0" applyNumberFormat="1" applyFont="1" applyFill="1" applyBorder="1" applyAlignment="1">
      <alignment horizontal="right" vertical="center"/>
    </xf>
    <xf numFmtId="1" fontId="7" fillId="11" borderId="19" xfId="0" applyNumberFormat="1" applyFont="1" applyFill="1" applyBorder="1" applyAlignment="1">
      <alignment horizontal="center" vertical="center"/>
    </xf>
    <xf numFmtId="1" fontId="7" fillId="11" borderId="35" xfId="0" applyNumberFormat="1" applyFont="1" applyFill="1" applyBorder="1" applyAlignment="1">
      <alignment horizontal="center" vertical="center"/>
    </xf>
    <xf numFmtId="1" fontId="0" fillId="8" borderId="7" xfId="0" applyNumberFormat="1" applyFill="1" applyBorder="1" applyAlignment="1">
      <alignment horizontal="right" vertical="center"/>
    </xf>
    <xf numFmtId="1" fontId="0" fillId="8" borderId="7" xfId="0" applyNumberFormat="1" applyFont="1" applyFill="1" applyBorder="1" applyAlignment="1">
      <alignment horizontal="right" vertical="center"/>
    </xf>
    <xf numFmtId="1" fontId="29" fillId="8" borderId="37" xfId="0" applyNumberFormat="1" applyFont="1" applyFill="1" applyBorder="1" applyAlignment="1">
      <alignment horizontal="right" vertical="center"/>
    </xf>
    <xf numFmtId="1" fontId="29" fillId="8" borderId="38" xfId="0" applyNumberFormat="1" applyFont="1" applyFill="1" applyBorder="1" applyAlignment="1">
      <alignment horizontal="left" vertical="center"/>
    </xf>
    <xf numFmtId="0" fontId="34" fillId="2" borderId="21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0" fontId="35" fillId="5" borderId="4" xfId="0" applyFont="1" applyFill="1" applyBorder="1" applyAlignment="1">
      <alignment horizontal="center"/>
    </xf>
    <xf numFmtId="0" fontId="35" fillId="5" borderId="13" xfId="0" applyFont="1" applyFill="1" applyBorder="1" applyAlignment="1">
      <alignment horizontal="center"/>
    </xf>
    <xf numFmtId="0" fontId="36" fillId="5" borderId="40" xfId="0" applyFont="1" applyFill="1" applyBorder="1" applyAlignment="1">
      <alignment horizontal="center" vertical="center"/>
    </xf>
    <xf numFmtId="1" fontId="34" fillId="5" borderId="10" xfId="0" applyNumberFormat="1" applyFont="1" applyFill="1" applyBorder="1" applyAlignment="1">
      <alignment horizontal="right" vertical="center"/>
    </xf>
    <xf numFmtId="0" fontId="35" fillId="5" borderId="7" xfId="0" applyFont="1" applyFill="1" applyBorder="1" applyAlignment="1">
      <alignment horizontal="center" vertical="center"/>
    </xf>
    <xf numFmtId="1" fontId="34" fillId="5" borderId="11" xfId="0" applyNumberFormat="1" applyFont="1" applyFill="1" applyBorder="1" applyAlignment="1">
      <alignment horizontal="left" vertical="center"/>
    </xf>
    <xf numFmtId="1" fontId="35" fillId="5" borderId="10" xfId="0" applyNumberFormat="1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horizontal="right" vertical="center"/>
    </xf>
    <xf numFmtId="0" fontId="37" fillId="6" borderId="7" xfId="0" applyFont="1" applyFill="1" applyBorder="1" applyAlignment="1">
      <alignment horizontal="center" vertical="center"/>
    </xf>
    <xf numFmtId="0" fontId="38" fillId="6" borderId="20" xfId="0" applyFont="1" applyFill="1" applyBorder="1" applyAlignment="1">
      <alignment horizontal="left" vertical="center"/>
    </xf>
    <xf numFmtId="0" fontId="36" fillId="11" borderId="40" xfId="0" applyFont="1" applyFill="1" applyBorder="1" applyAlignment="1">
      <alignment horizontal="center" vertical="center"/>
    </xf>
    <xf numFmtId="1" fontId="34" fillId="11" borderId="10" xfId="0" applyNumberFormat="1" applyFont="1" applyFill="1" applyBorder="1" applyAlignment="1">
      <alignment horizontal="right" vertical="center"/>
    </xf>
    <xf numFmtId="1" fontId="35" fillId="7" borderId="29" xfId="0" applyNumberFormat="1" applyFont="1" applyFill="1" applyBorder="1" applyAlignment="1">
      <alignment horizontal="center" vertical="center"/>
    </xf>
    <xf numFmtId="1" fontId="34" fillId="11" borderId="11" xfId="0" applyNumberFormat="1" applyFont="1" applyFill="1" applyBorder="1" applyAlignment="1">
      <alignment horizontal="left" vertical="center"/>
    </xf>
    <xf numFmtId="1" fontId="35" fillId="7" borderId="31" xfId="0" applyNumberFormat="1" applyFont="1" applyFill="1" applyBorder="1" applyAlignment="1">
      <alignment horizontal="center" vertical="center"/>
    </xf>
    <xf numFmtId="0" fontId="37" fillId="7" borderId="31" xfId="0" applyFont="1" applyFill="1" applyBorder="1" applyAlignment="1">
      <alignment horizontal="right" vertical="center"/>
    </xf>
    <xf numFmtId="0" fontId="37" fillId="10" borderId="7" xfId="0" applyFont="1" applyFill="1" applyBorder="1" applyAlignment="1">
      <alignment horizontal="center" vertical="center"/>
    </xf>
    <xf numFmtId="0" fontId="38" fillId="10" borderId="20" xfId="0" applyFont="1" applyFill="1" applyBorder="1" applyAlignment="1">
      <alignment horizontal="left" vertical="center"/>
    </xf>
    <xf numFmtId="0" fontId="36" fillId="5" borderId="14" xfId="0" applyFont="1" applyFill="1" applyBorder="1" applyAlignment="1">
      <alignment horizontal="center" vertical="center"/>
    </xf>
    <xf numFmtId="1" fontId="34" fillId="5" borderId="23" xfId="0" applyNumberFormat="1" applyFont="1" applyFill="1" applyBorder="1" applyAlignment="1">
      <alignment horizontal="right" vertical="center"/>
    </xf>
    <xf numFmtId="0" fontId="35" fillId="5" borderId="16" xfId="0" applyFont="1" applyFill="1" applyBorder="1" applyAlignment="1">
      <alignment horizontal="center" vertical="center"/>
    </xf>
    <xf numFmtId="1" fontId="34" fillId="5" borderId="17" xfId="0" applyNumberFormat="1" applyFont="1" applyFill="1" applyBorder="1" applyAlignment="1">
      <alignment horizontal="left" vertical="center"/>
    </xf>
    <xf numFmtId="1" fontId="35" fillId="5" borderId="18" xfId="0" applyNumberFormat="1" applyFont="1" applyFill="1" applyBorder="1" applyAlignment="1">
      <alignment horizontal="center" vertical="center"/>
    </xf>
    <xf numFmtId="0" fontId="36" fillId="5" borderId="9" xfId="0" applyFont="1" applyFill="1" applyBorder="1" applyAlignment="1">
      <alignment horizontal="center" vertical="center"/>
    </xf>
    <xf numFmtId="1" fontId="35" fillId="5" borderId="19" xfId="0" applyNumberFormat="1" applyFont="1" applyFill="1" applyBorder="1" applyAlignment="1">
      <alignment horizontal="center" vertical="center"/>
    </xf>
    <xf numFmtId="0" fontId="36" fillId="11" borderId="32" xfId="0" applyFont="1" applyFill="1" applyBorder="1" applyAlignment="1">
      <alignment horizontal="center" vertical="center"/>
    </xf>
    <xf numFmtId="1" fontId="34" fillId="11" borderId="33" xfId="0" applyNumberFormat="1" applyFont="1" applyFill="1" applyBorder="1" applyAlignment="1">
      <alignment horizontal="right" vertical="center"/>
    </xf>
    <xf numFmtId="1" fontId="34" fillId="11" borderId="34" xfId="0" applyNumberFormat="1" applyFont="1" applyFill="1" applyBorder="1" applyAlignment="1">
      <alignment horizontal="left" vertical="center"/>
    </xf>
    <xf numFmtId="1" fontId="35" fillId="11" borderId="35" xfId="0" applyNumberFormat="1" applyFont="1" applyFill="1" applyBorder="1" applyAlignment="1">
      <alignment horizontal="center" vertical="center"/>
    </xf>
    <xf numFmtId="0" fontId="39" fillId="0" borderId="0" xfId="0" applyFont="1"/>
    <xf numFmtId="0" fontId="40" fillId="2" borderId="21" xfId="0" applyFont="1" applyFill="1" applyBorder="1" applyAlignment="1">
      <alignment horizontal="center"/>
    </xf>
    <xf numFmtId="0" fontId="40" fillId="2" borderId="3" xfId="0" applyFont="1" applyFill="1" applyBorder="1" applyAlignment="1">
      <alignment horizontal="center"/>
    </xf>
    <xf numFmtId="0" fontId="41" fillId="5" borderId="4" xfId="0" applyFont="1" applyFill="1" applyBorder="1" applyAlignment="1">
      <alignment horizontal="center"/>
    </xf>
    <xf numFmtId="0" fontId="41" fillId="5" borderId="13" xfId="0" applyFont="1" applyFill="1" applyBorder="1" applyAlignment="1">
      <alignment horizontal="center"/>
    </xf>
    <xf numFmtId="0" fontId="42" fillId="5" borderId="40" xfId="0" applyFont="1" applyFill="1" applyBorder="1" applyAlignment="1">
      <alignment horizontal="center" vertical="center"/>
    </xf>
    <xf numFmtId="1" fontId="40" fillId="5" borderId="10" xfId="0" applyNumberFormat="1" applyFont="1" applyFill="1" applyBorder="1" applyAlignment="1">
      <alignment horizontal="right" vertical="center"/>
    </xf>
    <xf numFmtId="0" fontId="41" fillId="5" borderId="7" xfId="0" applyFont="1" applyFill="1" applyBorder="1" applyAlignment="1">
      <alignment horizontal="center" vertical="center"/>
    </xf>
    <xf numFmtId="1" fontId="40" fillId="5" borderId="11" xfId="0" applyNumberFormat="1" applyFont="1" applyFill="1" applyBorder="1" applyAlignment="1">
      <alignment horizontal="left" vertical="center"/>
    </xf>
    <xf numFmtId="1" fontId="41" fillId="5" borderId="10" xfId="0" applyNumberFormat="1" applyFont="1" applyFill="1" applyBorder="1" applyAlignment="1">
      <alignment horizontal="center" vertical="center"/>
    </xf>
    <xf numFmtId="0" fontId="43" fillId="6" borderId="7" xfId="0" applyFont="1" applyFill="1" applyBorder="1" applyAlignment="1">
      <alignment horizontal="center" vertical="center"/>
    </xf>
    <xf numFmtId="0" fontId="44" fillId="6" borderId="20" xfId="0" applyFont="1" applyFill="1" applyBorder="1" applyAlignment="1">
      <alignment horizontal="left" vertical="center"/>
    </xf>
    <xf numFmtId="0" fontId="42" fillId="11" borderId="40" xfId="0" applyFont="1" applyFill="1" applyBorder="1" applyAlignment="1">
      <alignment horizontal="center" vertical="center"/>
    </xf>
    <xf numFmtId="1" fontId="40" fillId="11" borderId="10" xfId="0" applyNumberFormat="1" applyFont="1" applyFill="1" applyBorder="1" applyAlignment="1">
      <alignment horizontal="right" vertical="center"/>
    </xf>
    <xf numFmtId="1" fontId="41" fillId="7" borderId="29" xfId="0" applyNumberFormat="1" applyFont="1" applyFill="1" applyBorder="1" applyAlignment="1">
      <alignment horizontal="center" vertical="center"/>
    </xf>
    <xf numFmtId="1" fontId="40" fillId="11" borderId="11" xfId="0" applyNumberFormat="1" applyFont="1" applyFill="1" applyBorder="1" applyAlignment="1">
      <alignment horizontal="left" vertical="center"/>
    </xf>
    <xf numFmtId="1" fontId="41" fillId="7" borderId="31" xfId="0" applyNumberFormat="1" applyFont="1" applyFill="1" applyBorder="1" applyAlignment="1">
      <alignment horizontal="center" vertical="center"/>
    </xf>
    <xf numFmtId="0" fontId="43" fillId="10" borderId="7" xfId="0" applyFont="1" applyFill="1" applyBorder="1" applyAlignment="1">
      <alignment horizontal="center" vertical="center"/>
    </xf>
    <xf numFmtId="0" fontId="44" fillId="10" borderId="20" xfId="0" applyFont="1" applyFill="1" applyBorder="1" applyAlignment="1">
      <alignment horizontal="left" vertical="center"/>
    </xf>
    <xf numFmtId="0" fontId="42" fillId="5" borderId="9" xfId="0" applyFont="1" applyFill="1" applyBorder="1" applyAlignment="1">
      <alignment horizontal="center" vertical="center"/>
    </xf>
    <xf numFmtId="0" fontId="45" fillId="0" borderId="0" xfId="0" applyFont="1"/>
    <xf numFmtId="0" fontId="34" fillId="2" borderId="27" xfId="0" applyFont="1" applyFill="1" applyBorder="1" applyAlignment="1">
      <alignment horizontal="center" vertical="center"/>
    </xf>
    <xf numFmtId="1" fontId="34" fillId="5" borderId="15" xfId="0" applyNumberFormat="1" applyFont="1" applyFill="1" applyBorder="1" applyAlignment="1">
      <alignment horizontal="right" vertical="center"/>
    </xf>
    <xf numFmtId="0" fontId="34" fillId="2" borderId="4" xfId="0" applyFont="1" applyFill="1" applyBorder="1" applyAlignment="1">
      <alignment horizontal="center" vertical="center"/>
    </xf>
    <xf numFmtId="0" fontId="34" fillId="2" borderId="26" xfId="0" applyFont="1" applyFill="1" applyBorder="1" applyAlignment="1">
      <alignment horizontal="center" vertical="center"/>
    </xf>
    <xf numFmtId="0" fontId="40" fillId="2" borderId="27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1" fontId="7" fillId="5" borderId="10" xfId="0" applyNumberFormat="1" applyFont="1" applyFill="1" applyBorder="1" applyAlignment="1">
      <alignment horizontal="center" vertical="center"/>
    </xf>
    <xf numFmtId="1" fontId="25" fillId="12" borderId="10" xfId="0" applyNumberFormat="1" applyFont="1" applyFill="1" applyBorder="1" applyAlignment="1">
      <alignment horizontal="center" vertical="center"/>
    </xf>
    <xf numFmtId="1" fontId="0" fillId="9" borderId="7" xfId="0" applyNumberFormat="1" applyFill="1" applyBorder="1" applyAlignment="1">
      <alignment horizontal="right" vertical="center"/>
    </xf>
    <xf numFmtId="1" fontId="29" fillId="9" borderId="39" xfId="0" applyNumberFormat="1" applyFont="1" applyFill="1" applyBorder="1" applyAlignment="1">
      <alignment horizontal="right" vertical="center"/>
    </xf>
    <xf numFmtId="1" fontId="29" fillId="9" borderId="38" xfId="0" applyNumberFormat="1" applyFont="1" applyFill="1" applyBorder="1" applyAlignment="1">
      <alignment horizontal="left" vertical="center"/>
    </xf>
    <xf numFmtId="0" fontId="8" fillId="5" borderId="4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right" vertical="center"/>
    </xf>
    <xf numFmtId="1" fontId="7" fillId="11" borderId="10" xfId="0" applyNumberFormat="1" applyFont="1" applyFill="1" applyBorder="1" applyAlignment="1">
      <alignment horizontal="center" vertical="center"/>
    </xf>
    <xf numFmtId="1" fontId="25" fillId="7" borderId="10" xfId="0" applyNumberFormat="1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10" fillId="10" borderId="20" xfId="0" applyFont="1" applyFill="1" applyBorder="1" applyAlignment="1">
      <alignment horizontal="left" vertical="center"/>
    </xf>
    <xf numFmtId="0" fontId="46" fillId="0" borderId="0" xfId="0" applyFont="1"/>
    <xf numFmtId="1" fontId="0" fillId="9" borderId="6" xfId="0" applyNumberFormat="1" applyFont="1" applyFill="1" applyBorder="1" applyAlignment="1">
      <alignment horizontal="right" vertical="center"/>
    </xf>
    <xf numFmtId="1" fontId="29" fillId="9" borderId="37" xfId="0" applyNumberFormat="1" applyFont="1" applyFill="1" applyBorder="1" applyAlignment="1">
      <alignment horizontal="right" vertical="center"/>
    </xf>
    <xf numFmtId="1" fontId="29" fillId="9" borderId="6" xfId="0" applyNumberFormat="1" applyFont="1" applyFill="1" applyBorder="1" applyAlignment="1">
      <alignment horizontal="right" vertical="center"/>
    </xf>
    <xf numFmtId="0" fontId="46" fillId="15" borderId="41" xfId="0" applyFont="1" applyFill="1" applyBorder="1"/>
    <xf numFmtId="0" fontId="8" fillId="11" borderId="40" xfId="0" applyFont="1" applyFill="1" applyBorder="1" applyAlignment="1">
      <alignment horizontal="center" vertical="center"/>
    </xf>
    <xf numFmtId="0" fontId="20" fillId="12" borderId="10" xfId="0" applyFont="1" applyFill="1" applyBorder="1" applyAlignment="1">
      <alignment horizontal="right" vertical="center"/>
    </xf>
    <xf numFmtId="0" fontId="20" fillId="12" borderId="42" xfId="0" applyFont="1" applyFill="1" applyBorder="1" applyAlignment="1">
      <alignment horizontal="right" vertical="center"/>
    </xf>
    <xf numFmtId="0" fontId="20" fillId="7" borderId="10" xfId="0" applyFont="1" applyFill="1" applyBorder="1" applyAlignment="1">
      <alignment horizontal="right" vertical="center"/>
    </xf>
    <xf numFmtId="0" fontId="20" fillId="7" borderId="42" xfId="0" applyFont="1" applyFill="1" applyBorder="1" applyAlignment="1">
      <alignment horizontal="right" vertical="center"/>
    </xf>
    <xf numFmtId="0" fontId="20" fillId="7" borderId="43" xfId="0" applyFont="1" applyFill="1" applyBorder="1" applyAlignment="1">
      <alignment horizontal="right" vertical="center"/>
    </xf>
    <xf numFmtId="0" fontId="20" fillId="7" borderId="33" xfId="0" applyFont="1" applyFill="1" applyBorder="1" applyAlignment="1">
      <alignment horizontal="right" vertical="center"/>
    </xf>
    <xf numFmtId="0" fontId="5" fillId="11" borderId="11" xfId="0" applyFont="1" applyFill="1" applyBorder="1" applyAlignment="1">
      <alignment horizontal="center" vertical="center"/>
    </xf>
    <xf numFmtId="1" fontId="13" fillId="11" borderId="10" xfId="0" applyNumberFormat="1" applyFont="1" applyFill="1" applyBorder="1" applyAlignment="1">
      <alignment horizontal="right" vertical="center"/>
    </xf>
    <xf numFmtId="1" fontId="14" fillId="7" borderId="29" xfId="0" applyNumberFormat="1" applyFont="1" applyFill="1" applyBorder="1" applyAlignment="1">
      <alignment horizontal="center" vertical="center"/>
    </xf>
    <xf numFmtId="1" fontId="13" fillId="11" borderId="11" xfId="0" applyNumberFormat="1" applyFont="1" applyFill="1" applyBorder="1" applyAlignment="1">
      <alignment horizontal="left" vertical="center"/>
    </xf>
    <xf numFmtId="0" fontId="14" fillId="11" borderId="7" xfId="0" applyFont="1" applyFill="1" applyBorder="1" applyAlignment="1">
      <alignment horizontal="center" vertical="center"/>
    </xf>
    <xf numFmtId="0" fontId="6" fillId="10" borderId="44" xfId="0" applyFont="1" applyFill="1" applyBorder="1" applyAlignment="1">
      <alignment vertical="center"/>
    </xf>
    <xf numFmtId="1" fontId="0" fillId="10" borderId="6" xfId="0" applyNumberFormat="1" applyFill="1" applyBorder="1" applyAlignment="1">
      <alignment horizontal="right" vertical="center"/>
    </xf>
    <xf numFmtId="1" fontId="6" fillId="10" borderId="7" xfId="0" applyNumberFormat="1" applyFont="1" applyFill="1" applyBorder="1" applyAlignment="1">
      <alignment horizontal="center" vertical="center"/>
    </xf>
    <xf numFmtId="1" fontId="0" fillId="10" borderId="8" xfId="0" applyNumberFormat="1" applyFill="1" applyBorder="1" applyAlignment="1">
      <alignment horizontal="left" vertical="center"/>
    </xf>
    <xf numFmtId="1" fontId="0" fillId="7" borderId="6" xfId="0" applyNumberFormat="1" applyFill="1" applyBorder="1" applyAlignment="1">
      <alignment horizontal="right" vertical="center"/>
    </xf>
    <xf numFmtId="1" fontId="0" fillId="7" borderId="8" xfId="0" applyNumberFormat="1" applyFill="1" applyBorder="1" applyAlignment="1">
      <alignment horizontal="left" vertical="center"/>
    </xf>
    <xf numFmtId="0" fontId="35" fillId="11" borderId="7" xfId="0" applyFont="1" applyFill="1" applyBorder="1" applyAlignment="1">
      <alignment horizontal="center" vertical="center"/>
    </xf>
    <xf numFmtId="1" fontId="35" fillId="11" borderId="10" xfId="0" applyNumberFormat="1" applyFont="1" applyFill="1" applyBorder="1" applyAlignment="1">
      <alignment horizontal="center" vertical="center"/>
    </xf>
    <xf numFmtId="0" fontId="37" fillId="10" borderId="10" xfId="0" applyFont="1" applyFill="1" applyBorder="1" applyAlignment="1">
      <alignment horizontal="right" vertical="center"/>
    </xf>
    <xf numFmtId="0" fontId="15" fillId="10" borderId="10" xfId="0" applyFont="1" applyFill="1" applyBorder="1" applyAlignment="1">
      <alignment horizontal="right" vertical="center"/>
    </xf>
    <xf numFmtId="1" fontId="35" fillId="7" borderId="7" xfId="0" applyNumberFormat="1" applyFont="1" applyFill="1" applyBorder="1" applyAlignment="1">
      <alignment horizontal="center" vertical="center"/>
    </xf>
    <xf numFmtId="1" fontId="35" fillId="7" borderId="10" xfId="0" applyNumberFormat="1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right" vertical="center"/>
    </xf>
    <xf numFmtId="1" fontId="14" fillId="7" borderId="7" xfId="0" applyNumberFormat="1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right" vertical="center"/>
    </xf>
    <xf numFmtId="0" fontId="19" fillId="7" borderId="10" xfId="0" applyFont="1" applyFill="1" applyBorder="1" applyAlignment="1">
      <alignment horizontal="right" vertical="center"/>
    </xf>
    <xf numFmtId="0" fontId="41" fillId="11" borderId="7" xfId="0" applyFont="1" applyFill="1" applyBorder="1" applyAlignment="1">
      <alignment horizontal="center" vertical="center"/>
    </xf>
    <xf numFmtId="1" fontId="41" fillId="11" borderId="10" xfId="0" applyNumberFormat="1" applyFont="1" applyFill="1" applyBorder="1" applyAlignment="1">
      <alignment horizontal="center" vertical="center"/>
    </xf>
    <xf numFmtId="1" fontId="41" fillId="7" borderId="7" xfId="0" applyNumberFormat="1" applyFont="1" applyFill="1" applyBorder="1" applyAlignment="1">
      <alignment horizontal="center" vertical="center"/>
    </xf>
    <xf numFmtId="1" fontId="41" fillId="7" borderId="10" xfId="0" applyNumberFormat="1" applyFont="1" applyFill="1" applyBorder="1" applyAlignment="1">
      <alignment horizontal="center" vertical="center"/>
    </xf>
    <xf numFmtId="1" fontId="0" fillId="16" borderId="6" xfId="0" applyNumberFormat="1" applyFill="1" applyBorder="1" applyAlignment="1">
      <alignment horizontal="right" vertical="center"/>
    </xf>
    <xf numFmtId="1" fontId="6" fillId="16" borderId="7" xfId="0" applyNumberFormat="1" applyFont="1" applyFill="1" applyBorder="1" applyAlignment="1">
      <alignment horizontal="center" vertical="center"/>
    </xf>
    <xf numFmtId="1" fontId="0" fillId="16" borderId="8" xfId="0" applyNumberFormat="1" applyFill="1" applyBorder="1" applyAlignment="1">
      <alignment horizontal="left" vertical="center"/>
    </xf>
    <xf numFmtId="1" fontId="0" fillId="16" borderId="6" xfId="0" applyNumberFormat="1" applyFont="1" applyFill="1" applyBorder="1" applyAlignment="1">
      <alignment horizontal="right" vertical="center"/>
    </xf>
    <xf numFmtId="1" fontId="0" fillId="16" borderId="8" xfId="0" applyNumberFormat="1" applyFont="1" applyFill="1" applyBorder="1" applyAlignment="1">
      <alignment horizontal="left" vertical="center"/>
    </xf>
    <xf numFmtId="1" fontId="0" fillId="10" borderId="8" xfId="0" applyNumberFormat="1" applyFont="1" applyFill="1" applyBorder="1" applyAlignment="1">
      <alignment horizontal="left" vertical="center"/>
    </xf>
    <xf numFmtId="1" fontId="40" fillId="5" borderId="23" xfId="0" applyNumberFormat="1" applyFont="1" applyFill="1" applyBorder="1" applyAlignment="1">
      <alignment horizontal="right" vertical="center"/>
    </xf>
    <xf numFmtId="0" fontId="41" fillId="5" borderId="24" xfId="0" applyFont="1" applyFill="1" applyBorder="1" applyAlignment="1">
      <alignment horizontal="center" vertical="center"/>
    </xf>
    <xf numFmtId="1" fontId="40" fillId="5" borderId="22" xfId="0" applyNumberFormat="1" applyFont="1" applyFill="1" applyBorder="1" applyAlignment="1">
      <alignment horizontal="left" vertical="center"/>
    </xf>
    <xf numFmtId="1" fontId="41" fillId="5" borderId="25" xfId="0" applyNumberFormat="1" applyFont="1" applyFill="1" applyBorder="1" applyAlignment="1">
      <alignment horizontal="center" vertical="center"/>
    </xf>
    <xf numFmtId="1" fontId="41" fillId="5" borderId="19" xfId="0" applyNumberFormat="1" applyFont="1" applyFill="1" applyBorder="1" applyAlignment="1">
      <alignment horizontal="center" vertical="center"/>
    </xf>
    <xf numFmtId="0" fontId="42" fillId="11" borderId="9" xfId="0" applyFont="1" applyFill="1" applyBorder="1" applyAlignment="1">
      <alignment horizontal="center" vertical="center"/>
    </xf>
    <xf numFmtId="1" fontId="41" fillId="11" borderId="19" xfId="0" applyNumberFormat="1" applyFont="1" applyFill="1" applyBorder="1" applyAlignment="1">
      <alignment horizontal="center" vertical="center"/>
    </xf>
    <xf numFmtId="0" fontId="42" fillId="11" borderId="32" xfId="0" applyFont="1" applyFill="1" applyBorder="1" applyAlignment="1">
      <alignment horizontal="center" vertical="center"/>
    </xf>
    <xf numFmtId="1" fontId="40" fillId="11" borderId="33" xfId="0" applyNumberFormat="1" applyFont="1" applyFill="1" applyBorder="1" applyAlignment="1">
      <alignment horizontal="right" vertical="center"/>
    </xf>
    <xf numFmtId="0" fontId="41" fillId="11" borderId="29" xfId="0" applyFont="1" applyFill="1" applyBorder="1" applyAlignment="1">
      <alignment horizontal="center" vertical="center"/>
    </xf>
    <xf numFmtId="1" fontId="40" fillId="11" borderId="34" xfId="0" applyNumberFormat="1" applyFont="1" applyFill="1" applyBorder="1" applyAlignment="1">
      <alignment horizontal="left" vertical="center"/>
    </xf>
    <xf numFmtId="1" fontId="41" fillId="11" borderId="35" xfId="0" applyNumberFormat="1" applyFont="1" applyFill="1" applyBorder="1" applyAlignment="1">
      <alignment horizontal="center" vertical="center"/>
    </xf>
    <xf numFmtId="0" fontId="36" fillId="11" borderId="9" xfId="0" applyFont="1" applyFill="1" applyBorder="1" applyAlignment="1">
      <alignment horizontal="center" vertical="center"/>
    </xf>
    <xf numFmtId="1" fontId="35" fillId="11" borderId="19" xfId="0" applyNumberFormat="1" applyFont="1" applyFill="1" applyBorder="1" applyAlignment="1">
      <alignment horizontal="center" vertical="center"/>
    </xf>
    <xf numFmtId="1" fontId="14" fillId="11" borderId="19" xfId="0" applyNumberFormat="1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1" fontId="13" fillId="11" borderId="45" xfId="0" applyNumberFormat="1" applyFont="1" applyFill="1" applyBorder="1" applyAlignment="1">
      <alignment horizontal="right" vertical="center"/>
    </xf>
    <xf numFmtId="0" fontId="14" fillId="11" borderId="46" xfId="0" applyFont="1" applyFill="1" applyBorder="1" applyAlignment="1">
      <alignment horizontal="center" vertical="center"/>
    </xf>
    <xf numFmtId="1" fontId="13" fillId="11" borderId="47" xfId="0" applyNumberFormat="1" applyFont="1" applyFill="1" applyBorder="1" applyAlignment="1">
      <alignment horizontal="left" vertical="center"/>
    </xf>
    <xf numFmtId="1" fontId="14" fillId="11" borderId="48" xfId="0" applyNumberFormat="1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4" fillId="11" borderId="2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19" fillId="0" borderId="52" xfId="0" applyFont="1" applyBorder="1"/>
    <xf numFmtId="0" fontId="0" fillId="0" borderId="0" xfId="0" applyBorder="1"/>
    <xf numFmtId="0" fontId="19" fillId="0" borderId="0" xfId="0" applyFont="1" applyBorder="1"/>
    <xf numFmtId="0" fontId="35" fillId="11" borderId="29" xfId="0" applyFont="1" applyFill="1" applyBorder="1" applyAlignment="1">
      <alignment horizontal="center" vertical="center"/>
    </xf>
    <xf numFmtId="0" fontId="56" fillId="2" borderId="21" xfId="0" applyFont="1" applyFill="1" applyBorder="1" applyAlignment="1">
      <alignment horizontal="center"/>
    </xf>
    <xf numFmtId="0" fontId="56" fillId="2" borderId="3" xfId="0" applyFont="1" applyFill="1" applyBorder="1" applyAlignment="1">
      <alignment horizontal="center"/>
    </xf>
    <xf numFmtId="0" fontId="58" fillId="11" borderId="40" xfId="0" applyFont="1" applyFill="1" applyBorder="1" applyAlignment="1">
      <alignment horizontal="center" vertical="center"/>
    </xf>
    <xf numFmtId="1" fontId="56" fillId="11" borderId="10" xfId="0" applyNumberFormat="1" applyFont="1" applyFill="1" applyBorder="1" applyAlignment="1">
      <alignment horizontal="right" vertical="center"/>
    </xf>
    <xf numFmtId="0" fontId="57" fillId="11" borderId="7" xfId="0" applyFont="1" applyFill="1" applyBorder="1" applyAlignment="1">
      <alignment horizontal="center" vertical="center"/>
    </xf>
    <xf numFmtId="1" fontId="56" fillId="11" borderId="11" xfId="0" applyNumberFormat="1" applyFont="1" applyFill="1" applyBorder="1" applyAlignment="1">
      <alignment horizontal="left" vertical="center"/>
    </xf>
    <xf numFmtId="1" fontId="57" fillId="11" borderId="10" xfId="0" applyNumberFormat="1" applyFont="1" applyFill="1" applyBorder="1" applyAlignment="1">
      <alignment horizontal="center" vertical="center"/>
    </xf>
    <xf numFmtId="0" fontId="59" fillId="10" borderId="7" xfId="0" applyFont="1" applyFill="1" applyBorder="1" applyAlignment="1">
      <alignment horizontal="center" vertical="center"/>
    </xf>
    <xf numFmtId="0" fontId="60" fillId="10" borderId="20" xfId="0" applyFont="1" applyFill="1" applyBorder="1" applyAlignment="1">
      <alignment horizontal="left" vertical="center"/>
    </xf>
    <xf numFmtId="1" fontId="57" fillId="7" borderId="7" xfId="0" applyNumberFormat="1" applyFont="1" applyFill="1" applyBorder="1" applyAlignment="1">
      <alignment horizontal="center" vertical="center"/>
    </xf>
    <xf numFmtId="1" fontId="57" fillId="7" borderId="10" xfId="0" applyNumberFormat="1" applyFont="1" applyFill="1" applyBorder="1" applyAlignment="1">
      <alignment horizontal="center" vertical="center"/>
    </xf>
    <xf numFmtId="1" fontId="57" fillId="7" borderId="29" xfId="0" applyNumberFormat="1" applyFont="1" applyFill="1" applyBorder="1" applyAlignment="1">
      <alignment horizontal="center" vertical="center"/>
    </xf>
    <xf numFmtId="1" fontId="57" fillId="7" borderId="31" xfId="0" applyNumberFormat="1" applyFont="1" applyFill="1" applyBorder="1" applyAlignment="1">
      <alignment horizontal="center" vertical="center"/>
    </xf>
    <xf numFmtId="0" fontId="58" fillId="11" borderId="9" xfId="0" applyFont="1" applyFill="1" applyBorder="1" applyAlignment="1">
      <alignment horizontal="center" vertical="center"/>
    </xf>
    <xf numFmtId="1" fontId="57" fillId="11" borderId="19" xfId="0" applyNumberFormat="1" applyFont="1" applyFill="1" applyBorder="1" applyAlignment="1">
      <alignment horizontal="center" vertical="center"/>
    </xf>
    <xf numFmtId="0" fontId="58" fillId="11" borderId="32" xfId="0" applyFont="1" applyFill="1" applyBorder="1" applyAlignment="1">
      <alignment horizontal="center" vertical="center"/>
    </xf>
    <xf numFmtId="1" fontId="56" fillId="11" borderId="33" xfId="0" applyNumberFormat="1" applyFont="1" applyFill="1" applyBorder="1" applyAlignment="1">
      <alignment horizontal="right" vertical="center"/>
    </xf>
    <xf numFmtId="0" fontId="57" fillId="11" borderId="29" xfId="0" applyFont="1" applyFill="1" applyBorder="1" applyAlignment="1">
      <alignment horizontal="center" vertical="center"/>
    </xf>
    <xf numFmtId="1" fontId="56" fillId="11" borderId="34" xfId="0" applyNumberFormat="1" applyFont="1" applyFill="1" applyBorder="1" applyAlignment="1">
      <alignment horizontal="left" vertical="center"/>
    </xf>
    <xf numFmtId="1" fontId="57" fillId="11" borderId="35" xfId="0" applyNumberFormat="1" applyFont="1" applyFill="1" applyBorder="1" applyAlignment="1">
      <alignment horizontal="center" vertical="center"/>
    </xf>
    <xf numFmtId="0" fontId="56" fillId="2" borderId="27" xfId="0" applyFont="1" applyFill="1" applyBorder="1" applyAlignment="1">
      <alignment horizontal="center" vertical="center"/>
    </xf>
    <xf numFmtId="0" fontId="56" fillId="2" borderId="4" xfId="0" applyFont="1" applyFill="1" applyBorder="1" applyAlignment="1">
      <alignment horizontal="center" vertical="center"/>
    </xf>
    <xf numFmtId="0" fontId="56" fillId="2" borderId="26" xfId="0" applyFont="1" applyFill="1" applyBorder="1" applyAlignment="1">
      <alignment horizontal="center" vertical="center"/>
    </xf>
    <xf numFmtId="0" fontId="61" fillId="0" borderId="0" xfId="0" applyFont="1"/>
    <xf numFmtId="0" fontId="62" fillId="5" borderId="9" xfId="0" applyFont="1" applyFill="1" applyBorder="1" applyAlignment="1">
      <alignment horizontal="center" vertical="center"/>
    </xf>
    <xf numFmtId="0" fontId="63" fillId="2" borderId="27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1" fontId="63" fillId="5" borderId="23" xfId="0" applyNumberFormat="1" applyFont="1" applyFill="1" applyBorder="1" applyAlignment="1">
      <alignment horizontal="right" vertical="center"/>
    </xf>
    <xf numFmtId="0" fontId="64" fillId="5" borderId="24" xfId="0" applyFont="1" applyFill="1" applyBorder="1" applyAlignment="1">
      <alignment horizontal="center" vertical="center"/>
    </xf>
    <xf numFmtId="1" fontId="63" fillId="5" borderId="22" xfId="0" applyNumberFormat="1" applyFont="1" applyFill="1" applyBorder="1" applyAlignment="1">
      <alignment horizontal="left" vertical="center"/>
    </xf>
    <xf numFmtId="1" fontId="64" fillId="5" borderId="25" xfId="0" applyNumberFormat="1" applyFont="1" applyFill="1" applyBorder="1" applyAlignment="1">
      <alignment horizontal="center" vertical="center"/>
    </xf>
    <xf numFmtId="0" fontId="63" fillId="2" borderId="4" xfId="0" applyFont="1" applyFill="1" applyBorder="1" applyAlignment="1">
      <alignment horizontal="center" vertical="center"/>
    </xf>
    <xf numFmtId="1" fontId="63" fillId="5" borderId="10" xfId="0" applyNumberFormat="1" applyFont="1" applyFill="1" applyBorder="1" applyAlignment="1">
      <alignment horizontal="right" vertical="center"/>
    </xf>
    <xf numFmtId="0" fontId="64" fillId="5" borderId="7" xfId="0" applyFont="1" applyFill="1" applyBorder="1" applyAlignment="1">
      <alignment horizontal="center" vertical="center"/>
    </xf>
    <xf numFmtId="1" fontId="63" fillId="5" borderId="11" xfId="0" applyNumberFormat="1" applyFont="1" applyFill="1" applyBorder="1" applyAlignment="1">
      <alignment horizontal="left" vertical="center"/>
    </xf>
    <xf numFmtId="1" fontId="64" fillId="5" borderId="19" xfId="0" applyNumberFormat="1" applyFont="1" applyFill="1" applyBorder="1" applyAlignment="1">
      <alignment horizontal="center" vertical="center"/>
    </xf>
    <xf numFmtId="0" fontId="62" fillId="11" borderId="9" xfId="0" applyFont="1" applyFill="1" applyBorder="1" applyAlignment="1">
      <alignment horizontal="center" vertical="center"/>
    </xf>
    <xf numFmtId="1" fontId="63" fillId="11" borderId="10" xfId="0" applyNumberFormat="1" applyFont="1" applyFill="1" applyBorder="1" applyAlignment="1">
      <alignment horizontal="right" vertical="center"/>
    </xf>
    <xf numFmtId="0" fontId="64" fillId="11" borderId="7" xfId="0" applyFont="1" applyFill="1" applyBorder="1" applyAlignment="1">
      <alignment horizontal="center" vertical="center"/>
    </xf>
    <xf numFmtId="1" fontId="63" fillId="11" borderId="11" xfId="0" applyNumberFormat="1" applyFont="1" applyFill="1" applyBorder="1" applyAlignment="1">
      <alignment horizontal="left" vertical="center"/>
    </xf>
    <xf numFmtId="1" fontId="64" fillId="11" borderId="19" xfId="0" applyNumberFormat="1" applyFont="1" applyFill="1" applyBorder="1" applyAlignment="1">
      <alignment horizontal="center" vertical="center"/>
    </xf>
    <xf numFmtId="0" fontId="63" fillId="2" borderId="26" xfId="0" applyFont="1" applyFill="1" applyBorder="1" applyAlignment="1">
      <alignment horizontal="center" vertical="center"/>
    </xf>
    <xf numFmtId="0" fontId="62" fillId="11" borderId="32" xfId="0" applyFont="1" applyFill="1" applyBorder="1" applyAlignment="1">
      <alignment horizontal="center" vertical="center"/>
    </xf>
    <xf numFmtId="1" fontId="63" fillId="11" borderId="33" xfId="0" applyNumberFormat="1" applyFont="1" applyFill="1" applyBorder="1" applyAlignment="1">
      <alignment horizontal="right" vertical="center"/>
    </xf>
    <xf numFmtId="0" fontId="64" fillId="11" borderId="29" xfId="0" applyFont="1" applyFill="1" applyBorder="1" applyAlignment="1">
      <alignment horizontal="center" vertical="center"/>
    </xf>
    <xf numFmtId="1" fontId="63" fillId="11" borderId="34" xfId="0" applyNumberFormat="1" applyFont="1" applyFill="1" applyBorder="1" applyAlignment="1">
      <alignment horizontal="left" vertical="center"/>
    </xf>
    <xf numFmtId="1" fontId="64" fillId="11" borderId="35" xfId="0" applyNumberFormat="1" applyFont="1" applyFill="1" applyBorder="1" applyAlignment="1">
      <alignment horizontal="center" vertical="center"/>
    </xf>
    <xf numFmtId="0" fontId="66" fillId="2" borderId="27" xfId="0" applyFont="1" applyFill="1" applyBorder="1" applyAlignment="1">
      <alignment horizontal="center" vertical="center"/>
    </xf>
    <xf numFmtId="0" fontId="66" fillId="2" borderId="4" xfId="0" applyFont="1" applyFill="1" applyBorder="1" applyAlignment="1">
      <alignment horizontal="center" vertical="center"/>
    </xf>
    <xf numFmtId="0" fontId="66" fillId="2" borderId="26" xfId="0" applyFont="1" applyFill="1" applyBorder="1" applyAlignment="1">
      <alignment horizontal="center" vertical="center"/>
    </xf>
    <xf numFmtId="0" fontId="67" fillId="2" borderId="21" xfId="0" applyFont="1" applyFill="1" applyBorder="1" applyAlignment="1">
      <alignment horizontal="center"/>
    </xf>
    <xf numFmtId="0" fontId="67" fillId="2" borderId="3" xfId="0" applyFont="1" applyFill="1" applyBorder="1" applyAlignment="1">
      <alignment horizontal="center"/>
    </xf>
    <xf numFmtId="0" fontId="69" fillId="11" borderId="40" xfId="0" applyFont="1" applyFill="1" applyBorder="1" applyAlignment="1">
      <alignment horizontal="center" vertical="center"/>
    </xf>
    <xf numFmtId="1" fontId="67" fillId="11" borderId="10" xfId="0" applyNumberFormat="1" applyFont="1" applyFill="1" applyBorder="1" applyAlignment="1">
      <alignment horizontal="right" vertical="center"/>
    </xf>
    <xf numFmtId="0" fontId="68" fillId="11" borderId="7" xfId="0" applyFont="1" applyFill="1" applyBorder="1" applyAlignment="1">
      <alignment horizontal="center" vertical="center"/>
    </xf>
    <xf numFmtId="1" fontId="67" fillId="11" borderId="11" xfId="0" applyNumberFormat="1" applyFont="1" applyFill="1" applyBorder="1" applyAlignment="1">
      <alignment horizontal="left" vertical="center"/>
    </xf>
    <xf numFmtId="1" fontId="68" fillId="11" borderId="10" xfId="0" applyNumberFormat="1" applyFont="1" applyFill="1" applyBorder="1" applyAlignment="1">
      <alignment horizontal="center" vertical="center"/>
    </xf>
    <xf numFmtId="0" fontId="70" fillId="10" borderId="7" xfId="0" applyFont="1" applyFill="1" applyBorder="1" applyAlignment="1">
      <alignment horizontal="center" vertical="center"/>
    </xf>
    <xf numFmtId="0" fontId="71" fillId="10" borderId="20" xfId="0" applyFont="1" applyFill="1" applyBorder="1" applyAlignment="1">
      <alignment horizontal="left" vertical="center"/>
    </xf>
    <xf numFmtId="1" fontId="68" fillId="7" borderId="7" xfId="0" applyNumberFormat="1" applyFont="1" applyFill="1" applyBorder="1" applyAlignment="1">
      <alignment horizontal="center" vertical="center"/>
    </xf>
    <xf numFmtId="1" fontId="68" fillId="7" borderId="10" xfId="0" applyNumberFormat="1" applyFont="1" applyFill="1" applyBorder="1" applyAlignment="1">
      <alignment horizontal="center" vertical="center"/>
    </xf>
    <xf numFmtId="1" fontId="68" fillId="7" borderId="29" xfId="0" applyNumberFormat="1" applyFont="1" applyFill="1" applyBorder="1" applyAlignment="1">
      <alignment horizontal="center" vertical="center"/>
    </xf>
    <xf numFmtId="1" fontId="68" fillId="7" borderId="31" xfId="0" applyNumberFormat="1" applyFont="1" applyFill="1" applyBorder="1" applyAlignment="1">
      <alignment horizontal="center" vertical="center"/>
    </xf>
    <xf numFmtId="0" fontId="67" fillId="2" borderId="27" xfId="0" applyFont="1" applyFill="1" applyBorder="1" applyAlignment="1">
      <alignment horizontal="center" vertical="center"/>
    </xf>
    <xf numFmtId="0" fontId="67" fillId="2" borderId="4" xfId="0" applyFont="1" applyFill="1" applyBorder="1" applyAlignment="1">
      <alignment horizontal="center" vertical="center"/>
    </xf>
    <xf numFmtId="0" fontId="69" fillId="11" borderId="9" xfId="0" applyFont="1" applyFill="1" applyBorder="1" applyAlignment="1">
      <alignment horizontal="center" vertical="center"/>
    </xf>
    <xf numFmtId="1" fontId="68" fillId="11" borderId="19" xfId="0" applyNumberFormat="1" applyFont="1" applyFill="1" applyBorder="1" applyAlignment="1">
      <alignment horizontal="center" vertical="center"/>
    </xf>
    <xf numFmtId="0" fontId="67" fillId="2" borderId="26" xfId="0" applyFont="1" applyFill="1" applyBorder="1" applyAlignment="1">
      <alignment horizontal="center" vertical="center"/>
    </xf>
    <xf numFmtId="0" fontId="69" fillId="11" borderId="32" xfId="0" applyFont="1" applyFill="1" applyBorder="1" applyAlignment="1">
      <alignment horizontal="center" vertical="center"/>
    </xf>
    <xf numFmtId="1" fontId="67" fillId="11" borderId="33" xfId="0" applyNumberFormat="1" applyFont="1" applyFill="1" applyBorder="1" applyAlignment="1">
      <alignment horizontal="right" vertical="center"/>
    </xf>
    <xf numFmtId="0" fontId="68" fillId="11" borderId="29" xfId="0" applyFont="1" applyFill="1" applyBorder="1" applyAlignment="1">
      <alignment horizontal="center" vertical="center"/>
    </xf>
    <xf numFmtId="1" fontId="67" fillId="11" borderId="34" xfId="0" applyNumberFormat="1" applyFont="1" applyFill="1" applyBorder="1" applyAlignment="1">
      <alignment horizontal="left" vertical="center"/>
    </xf>
    <xf numFmtId="1" fontId="68" fillId="11" borderId="35" xfId="0" applyNumberFormat="1" applyFont="1" applyFill="1" applyBorder="1" applyAlignment="1">
      <alignment horizontal="center" vertical="center"/>
    </xf>
    <xf numFmtId="0" fontId="72" fillId="0" borderId="0" xfId="0" applyFont="1" applyFill="1"/>
    <xf numFmtId="0" fontId="73" fillId="0" borderId="0" xfId="0" applyFont="1" applyFill="1"/>
    <xf numFmtId="1" fontId="29" fillId="8" borderId="39" xfId="0" applyNumberFormat="1" applyFont="1" applyFill="1" applyBorder="1" applyAlignment="1">
      <alignment horizontal="right" vertical="center"/>
    </xf>
    <xf numFmtId="0" fontId="55" fillId="6" borderId="53" xfId="0" applyNumberFormat="1" applyFont="1" applyFill="1" applyBorder="1" applyAlignment="1">
      <alignment horizontal="right" vertical="center"/>
    </xf>
    <xf numFmtId="0" fontId="55" fillId="6" borderId="54" xfId="0" applyNumberFormat="1" applyFont="1" applyFill="1" applyBorder="1" applyAlignment="1">
      <alignment horizontal="right" vertical="center"/>
    </xf>
    <xf numFmtId="0" fontId="55" fillId="6" borderId="54" xfId="0" applyFont="1" applyFill="1" applyBorder="1" applyAlignment="1">
      <alignment horizontal="right" vertical="center"/>
    </xf>
    <xf numFmtId="0" fontId="55" fillId="6" borderId="55" xfId="0" applyFont="1" applyFill="1" applyBorder="1" applyAlignment="1">
      <alignment horizontal="right" vertical="center"/>
    </xf>
    <xf numFmtId="0" fontId="55" fillId="6" borderId="56" xfId="0" applyFont="1" applyFill="1" applyBorder="1" applyAlignment="1">
      <alignment horizontal="right" vertical="center"/>
    </xf>
    <xf numFmtId="0" fontId="55" fillId="6" borderId="57" xfId="0" applyFont="1" applyFill="1" applyBorder="1" applyAlignment="1">
      <alignment horizontal="right" vertical="center"/>
    </xf>
    <xf numFmtId="0" fontId="35" fillId="10" borderId="9" xfId="0" applyFont="1" applyFill="1" applyBorder="1" applyAlignment="1">
      <alignment vertical="center"/>
    </xf>
    <xf numFmtId="0" fontId="14" fillId="10" borderId="9" xfId="0" applyFont="1" applyFill="1" applyBorder="1" applyAlignment="1">
      <alignment vertical="center"/>
    </xf>
    <xf numFmtId="0" fontId="35" fillId="10" borderId="32" xfId="0" applyFont="1" applyFill="1" applyBorder="1" applyAlignment="1">
      <alignment vertical="center"/>
    </xf>
    <xf numFmtId="0" fontId="14" fillId="10" borderId="32" xfId="0" applyFont="1" applyFill="1" applyBorder="1" applyAlignment="1">
      <alignment vertical="center"/>
    </xf>
    <xf numFmtId="0" fontId="35" fillId="6" borderId="14" xfId="0" applyFont="1" applyFill="1" applyBorder="1" applyAlignment="1">
      <alignment vertical="center"/>
    </xf>
    <xf numFmtId="0" fontId="35" fillId="6" borderId="9" xfId="0" applyFont="1" applyFill="1" applyBorder="1" applyAlignment="1">
      <alignment vertical="center"/>
    </xf>
    <xf numFmtId="0" fontId="14" fillId="6" borderId="14" xfId="0" applyFont="1" applyFill="1" applyBorder="1" applyAlignment="1">
      <alignment vertical="center"/>
    </xf>
    <xf numFmtId="0" fontId="14" fillId="6" borderId="9" xfId="0" applyFont="1" applyFill="1" applyBorder="1" applyAlignment="1">
      <alignment vertical="center"/>
    </xf>
    <xf numFmtId="0" fontId="64" fillId="6" borderId="49" xfId="0" applyFont="1" applyFill="1" applyBorder="1" applyAlignment="1">
      <alignment vertical="center"/>
    </xf>
    <xf numFmtId="0" fontId="64" fillId="6" borderId="58" xfId="0" applyFont="1" applyFill="1" applyBorder="1" applyAlignment="1">
      <alignment vertical="center"/>
    </xf>
    <xf numFmtId="0" fontId="64" fillId="6" borderId="9" xfId="0" applyFont="1" applyFill="1" applyBorder="1" applyAlignment="1">
      <alignment vertical="center"/>
    </xf>
    <xf numFmtId="0" fontId="41" fillId="6" borderId="14" xfId="0" applyFont="1" applyFill="1" applyBorder="1" applyAlignment="1">
      <alignment vertical="center"/>
    </xf>
    <xf numFmtId="0" fontId="41" fillId="6" borderId="9" xfId="0" applyFont="1" applyFill="1" applyBorder="1" applyAlignment="1">
      <alignment vertical="center"/>
    </xf>
    <xf numFmtId="0" fontId="5" fillId="17" borderId="11" xfId="0" applyFont="1" applyFill="1" applyBorder="1" applyAlignment="1">
      <alignment horizontal="center" vertical="center"/>
    </xf>
    <xf numFmtId="1" fontId="13" fillId="17" borderId="10" xfId="0" applyNumberFormat="1" applyFont="1" applyFill="1" applyBorder="1" applyAlignment="1">
      <alignment horizontal="right" vertical="center"/>
    </xf>
    <xf numFmtId="0" fontId="14" fillId="17" borderId="7" xfId="0" applyFont="1" applyFill="1" applyBorder="1" applyAlignment="1">
      <alignment horizontal="center" vertical="center"/>
    </xf>
    <xf numFmtId="1" fontId="13" fillId="17" borderId="11" xfId="0" applyNumberFormat="1" applyFont="1" applyFill="1" applyBorder="1" applyAlignment="1">
      <alignment horizontal="left" vertical="center"/>
    </xf>
    <xf numFmtId="0" fontId="43" fillId="6" borderId="10" xfId="0" applyFont="1" applyFill="1" applyBorder="1" applyAlignment="1">
      <alignment horizontal="right" vertical="center"/>
    </xf>
    <xf numFmtId="0" fontId="26" fillId="14" borderId="59" xfId="0" applyFont="1" applyFill="1" applyBorder="1" applyAlignment="1">
      <alignment horizontal="right" vertical="center"/>
    </xf>
    <xf numFmtId="0" fontId="26" fillId="14" borderId="60" xfId="0" applyFont="1" applyFill="1" applyBorder="1" applyAlignment="1">
      <alignment horizontal="right" vertical="center"/>
    </xf>
    <xf numFmtId="0" fontId="0" fillId="0" borderId="60" xfId="0" applyBorder="1"/>
    <xf numFmtId="0" fontId="0" fillId="0" borderId="61" xfId="0" applyBorder="1"/>
    <xf numFmtId="0" fontId="10" fillId="10" borderId="62" xfId="0" applyFont="1" applyFill="1" applyBorder="1" applyAlignment="1">
      <alignment horizontal="left" vertical="center"/>
    </xf>
    <xf numFmtId="0" fontId="43" fillId="10" borderId="10" xfId="0" applyFont="1" applyFill="1" applyBorder="1" applyAlignment="1">
      <alignment horizontal="right" vertical="center"/>
    </xf>
    <xf numFmtId="0" fontId="43" fillId="7" borderId="10" xfId="0" applyFont="1" applyFill="1" applyBorder="1" applyAlignment="1">
      <alignment horizontal="right" vertical="center"/>
    </xf>
    <xf numFmtId="0" fontId="43" fillId="7" borderId="31" xfId="0" applyFont="1" applyFill="1" applyBorder="1" applyAlignment="1">
      <alignment horizontal="right" vertical="center"/>
    </xf>
    <xf numFmtId="0" fontId="59" fillId="10" borderId="10" xfId="0" applyFont="1" applyFill="1" applyBorder="1" applyAlignment="1">
      <alignment horizontal="right" vertical="center"/>
    </xf>
    <xf numFmtId="0" fontId="59" fillId="7" borderId="10" xfId="0" applyFont="1" applyFill="1" applyBorder="1" applyAlignment="1">
      <alignment horizontal="right" vertical="center"/>
    </xf>
    <xf numFmtId="0" fontId="59" fillId="7" borderId="31" xfId="0" applyFont="1" applyFill="1" applyBorder="1" applyAlignment="1">
      <alignment horizontal="right" vertical="center"/>
    </xf>
    <xf numFmtId="1" fontId="5" fillId="9" borderId="37" xfId="0" applyNumberFormat="1" applyFont="1" applyFill="1" applyBorder="1" applyAlignment="1">
      <alignment horizontal="right" vertical="center"/>
    </xf>
    <xf numFmtId="1" fontId="5" fillId="9" borderId="39" xfId="0" applyNumberFormat="1" applyFont="1" applyFill="1" applyBorder="1" applyAlignment="1">
      <alignment horizontal="right" vertical="center"/>
    </xf>
    <xf numFmtId="1" fontId="0" fillId="7" borderId="39" xfId="0" applyNumberFormat="1" applyFill="1" applyBorder="1" applyAlignment="1">
      <alignment horizontal="right" vertical="center"/>
    </xf>
    <xf numFmtId="1" fontId="0" fillId="7" borderId="29" xfId="0" applyNumberFormat="1" applyFill="1" applyBorder="1" applyAlignment="1">
      <alignment horizontal="right" vertical="center"/>
    </xf>
    <xf numFmtId="1" fontId="5" fillId="9" borderId="39" xfId="0" applyNumberFormat="1" applyFont="1" applyFill="1" applyBorder="1" applyAlignment="1">
      <alignment horizontal="left" vertical="center"/>
    </xf>
    <xf numFmtId="1" fontId="5" fillId="9" borderId="38" xfId="0" applyNumberFormat="1" applyFont="1" applyFill="1" applyBorder="1" applyAlignment="1">
      <alignment horizontal="left" vertical="center"/>
    </xf>
    <xf numFmtId="0" fontId="0" fillId="0" borderId="0" xfId="0" applyAlignment="1"/>
    <xf numFmtId="0" fontId="6" fillId="10" borderId="44" xfId="0" applyFont="1" applyFill="1" applyBorder="1" applyAlignment="1">
      <alignment horizontal="left" vertical="center"/>
    </xf>
    <xf numFmtId="0" fontId="6" fillId="7" borderId="63" xfId="0" applyFont="1" applyFill="1" applyBorder="1" applyAlignment="1">
      <alignment horizontal="left" vertical="center"/>
    </xf>
    <xf numFmtId="0" fontId="94" fillId="3" borderId="5" xfId="0" applyFont="1" applyFill="1" applyBorder="1" applyAlignment="1">
      <alignment horizontal="center" vertical="top"/>
    </xf>
    <xf numFmtId="0" fontId="6" fillId="9" borderId="64" xfId="0" applyFont="1" applyFill="1" applyBorder="1" applyAlignment="1">
      <alignment horizontal="left" vertical="center"/>
    </xf>
    <xf numFmtId="0" fontId="5" fillId="18" borderId="11" xfId="0" applyFont="1" applyFill="1" applyBorder="1" applyAlignment="1">
      <alignment horizontal="center" vertical="center"/>
    </xf>
    <xf numFmtId="1" fontId="13" fillId="18" borderId="10" xfId="0" applyNumberFormat="1" applyFont="1" applyFill="1" applyBorder="1" applyAlignment="1">
      <alignment horizontal="right" vertical="center"/>
    </xf>
    <xf numFmtId="0" fontId="14" fillId="18" borderId="7" xfId="0" applyFont="1" applyFill="1" applyBorder="1" applyAlignment="1">
      <alignment horizontal="center" vertical="center"/>
    </xf>
    <xf numFmtId="1" fontId="13" fillId="18" borderId="11" xfId="0" applyNumberFormat="1" applyFont="1" applyFill="1" applyBorder="1" applyAlignment="1">
      <alignment horizontal="left" vertical="center"/>
    </xf>
    <xf numFmtId="0" fontId="15" fillId="19" borderId="10" xfId="0" applyFont="1" applyFill="1" applyBorder="1" applyAlignment="1">
      <alignment horizontal="right" vertical="center"/>
    </xf>
    <xf numFmtId="0" fontId="19" fillId="19" borderId="10" xfId="0" applyFont="1" applyFill="1" applyBorder="1" applyAlignment="1">
      <alignment horizontal="right" vertical="center"/>
    </xf>
    <xf numFmtId="0" fontId="19" fillId="20" borderId="10" xfId="0" applyFont="1" applyFill="1" applyBorder="1" applyAlignment="1">
      <alignment horizontal="right" vertical="center"/>
    </xf>
    <xf numFmtId="0" fontId="19" fillId="20" borderId="31" xfId="0" applyFont="1" applyFill="1" applyBorder="1" applyAlignment="1">
      <alignment horizontal="right" vertical="center"/>
    </xf>
    <xf numFmtId="0" fontId="15" fillId="21" borderId="10" xfId="0" applyFont="1" applyFill="1" applyBorder="1" applyAlignment="1">
      <alignment horizontal="right" vertical="center"/>
    </xf>
    <xf numFmtId="0" fontId="70" fillId="10" borderId="10" xfId="0" applyFont="1" applyFill="1" applyBorder="1" applyAlignment="1">
      <alignment horizontal="right" vertical="center"/>
    </xf>
    <xf numFmtId="0" fontId="70" fillId="7" borderId="10" xfId="0" applyFont="1" applyFill="1" applyBorder="1" applyAlignment="1">
      <alignment horizontal="right" vertical="center"/>
    </xf>
    <xf numFmtId="0" fontId="70" fillId="7" borderId="31" xfId="0" applyFont="1" applyFill="1" applyBorder="1" applyAlignment="1">
      <alignment horizontal="right" vertical="center"/>
    </xf>
    <xf numFmtId="0" fontId="79" fillId="0" borderId="0" xfId="0" applyFont="1" applyAlignment="1">
      <alignment horizontal="center" vertical="center" textRotation="90"/>
    </xf>
    <xf numFmtId="0" fontId="49" fillId="0" borderId="0" xfId="0" applyFont="1" applyAlignment="1">
      <alignment horizontal="center" vertical="center" textRotation="90"/>
    </xf>
    <xf numFmtId="0" fontId="48" fillId="0" borderId="0" xfId="0" applyFont="1" applyAlignment="1">
      <alignment horizontal="center" vertical="center" textRotation="90"/>
    </xf>
    <xf numFmtId="0" fontId="77" fillId="0" borderId="0" xfId="0" applyFont="1" applyAlignment="1">
      <alignment horizontal="center" vertical="center" textRotation="90"/>
    </xf>
    <xf numFmtId="1" fontId="74" fillId="5" borderId="10" xfId="0" applyNumberFormat="1" applyFont="1" applyFill="1" applyBorder="1" applyAlignment="1">
      <alignment horizontal="center" vertical="center"/>
    </xf>
    <xf numFmtId="0" fontId="6" fillId="22" borderId="44" xfId="0" applyFont="1" applyFill="1" applyBorder="1" applyAlignment="1">
      <alignment vertical="center"/>
    </xf>
    <xf numFmtId="0" fontId="6" fillId="8" borderId="64" xfId="0" applyFont="1" applyFill="1" applyBorder="1" applyAlignment="1">
      <alignment vertical="center"/>
    </xf>
    <xf numFmtId="0" fontId="6" fillId="8" borderId="64" xfId="0" applyFont="1" applyFill="1" applyBorder="1" applyAlignment="1">
      <alignment horizontal="left" vertical="center"/>
    </xf>
    <xf numFmtId="1" fontId="0" fillId="22" borderId="6" xfId="0" applyNumberFormat="1" applyFont="1" applyFill="1" applyBorder="1" applyAlignment="1">
      <alignment horizontal="right" vertical="center"/>
    </xf>
    <xf numFmtId="1" fontId="6" fillId="22" borderId="7" xfId="0" applyNumberFormat="1" applyFont="1" applyFill="1" applyBorder="1" applyAlignment="1">
      <alignment horizontal="center" vertical="center"/>
    </xf>
    <xf numFmtId="1" fontId="0" fillId="22" borderId="8" xfId="0" applyNumberFormat="1" applyFont="1" applyFill="1" applyBorder="1" applyAlignment="1">
      <alignment horizontal="left" vertical="center"/>
    </xf>
    <xf numFmtId="1" fontId="0" fillId="22" borderId="6" xfId="0" applyNumberFormat="1" applyFill="1" applyBorder="1" applyAlignment="1">
      <alignment horizontal="right" vertical="center"/>
    </xf>
    <xf numFmtId="1" fontId="0" fillId="22" borderId="8" xfId="0" applyNumberFormat="1" applyFill="1" applyBorder="1" applyAlignment="1">
      <alignment horizontal="left" vertical="center"/>
    </xf>
    <xf numFmtId="0" fontId="125" fillId="0" borderId="0" xfId="0" applyFont="1" applyAlignment="1">
      <alignment horizontal="center"/>
    </xf>
    <xf numFmtId="0" fontId="125" fillId="0" borderId="0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0" fontId="7" fillId="10" borderId="9" xfId="0" applyFont="1" applyFill="1" applyBorder="1" applyAlignment="1">
      <alignment horizontal="left" vertical="center"/>
    </xf>
    <xf numFmtId="0" fontId="7" fillId="10" borderId="32" xfId="0" applyFont="1" applyFill="1" applyBorder="1" applyAlignment="1">
      <alignment horizontal="left" vertical="center"/>
    </xf>
    <xf numFmtId="0" fontId="64" fillId="10" borderId="58" xfId="0" applyFont="1" applyFill="1" applyBorder="1" applyAlignment="1">
      <alignment horizontal="left" vertical="center"/>
    </xf>
    <xf numFmtId="0" fontId="64" fillId="10" borderId="32" xfId="0" applyFont="1" applyFill="1" applyBorder="1" applyAlignment="1">
      <alignment horizontal="left" vertical="center"/>
    </xf>
    <xf numFmtId="0" fontId="57" fillId="10" borderId="9" xfId="0" applyFont="1" applyFill="1" applyBorder="1" applyAlignment="1">
      <alignment horizontal="left" vertical="center"/>
    </xf>
    <xf numFmtId="0" fontId="57" fillId="10" borderId="32" xfId="0" applyFont="1" applyFill="1" applyBorder="1" applyAlignment="1">
      <alignment horizontal="left" vertical="center"/>
    </xf>
    <xf numFmtId="0" fontId="68" fillId="10" borderId="9" xfId="0" applyFont="1" applyFill="1" applyBorder="1" applyAlignment="1">
      <alignment horizontal="left" vertical="center"/>
    </xf>
    <xf numFmtId="0" fontId="68" fillId="10" borderId="32" xfId="0" applyFont="1" applyFill="1" applyBorder="1" applyAlignment="1">
      <alignment horizontal="left" vertical="center"/>
    </xf>
    <xf numFmtId="0" fontId="14" fillId="10" borderId="9" xfId="0" applyFont="1" applyFill="1" applyBorder="1" applyAlignment="1">
      <alignment horizontal="left" vertical="center"/>
    </xf>
    <xf numFmtId="0" fontId="14" fillId="10" borderId="32" xfId="0" applyFont="1" applyFill="1" applyBorder="1" applyAlignment="1">
      <alignment horizontal="left" vertical="center"/>
    </xf>
    <xf numFmtId="0" fontId="41" fillId="10" borderId="9" xfId="0" applyFont="1" applyFill="1" applyBorder="1" applyAlignment="1">
      <alignment horizontal="left" vertical="center"/>
    </xf>
    <xf numFmtId="0" fontId="41" fillId="10" borderId="32" xfId="0" applyFont="1" applyFill="1" applyBorder="1" applyAlignment="1">
      <alignment horizontal="left" vertical="center"/>
    </xf>
    <xf numFmtId="0" fontId="35" fillId="10" borderId="14" xfId="0" applyFont="1" applyFill="1" applyBorder="1" applyAlignment="1">
      <alignment vertical="center"/>
    </xf>
    <xf numFmtId="0" fontId="36" fillId="11" borderId="49" xfId="0" applyFont="1" applyFill="1" applyBorder="1" applyAlignment="1">
      <alignment horizontal="center" vertical="center"/>
    </xf>
    <xf numFmtId="1" fontId="34" fillId="11" borderId="23" xfId="0" applyNumberFormat="1" applyFont="1" applyFill="1" applyBorder="1" applyAlignment="1">
      <alignment horizontal="right" vertical="center"/>
    </xf>
    <xf numFmtId="0" fontId="35" fillId="11" borderId="24" xfId="0" applyFont="1" applyFill="1" applyBorder="1" applyAlignment="1">
      <alignment horizontal="center" vertical="center"/>
    </xf>
    <xf numFmtId="1" fontId="34" fillId="11" borderId="22" xfId="0" applyNumberFormat="1" applyFont="1" applyFill="1" applyBorder="1" applyAlignment="1">
      <alignment horizontal="left" vertical="center"/>
    </xf>
    <xf numFmtId="1" fontId="35" fillId="11" borderId="25" xfId="0" applyNumberFormat="1" applyFont="1" applyFill="1" applyBorder="1" applyAlignment="1">
      <alignment horizontal="center" vertical="center"/>
    </xf>
    <xf numFmtId="0" fontId="65" fillId="11" borderId="9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vertical="center"/>
    </xf>
    <xf numFmtId="0" fontId="5" fillId="11" borderId="49" xfId="0" applyFont="1" applyFill="1" applyBorder="1" applyAlignment="1">
      <alignment horizontal="center" vertical="center"/>
    </xf>
    <xf numFmtId="1" fontId="13" fillId="11" borderId="23" xfId="0" applyNumberFormat="1" applyFont="1" applyFill="1" applyBorder="1" applyAlignment="1">
      <alignment horizontal="right" vertical="center"/>
    </xf>
    <xf numFmtId="0" fontId="14" fillId="11" borderId="24" xfId="0" applyFont="1" applyFill="1" applyBorder="1" applyAlignment="1">
      <alignment horizontal="center" vertical="center"/>
    </xf>
    <xf numFmtId="1" fontId="13" fillId="11" borderId="22" xfId="0" applyNumberFormat="1" applyFont="1" applyFill="1" applyBorder="1" applyAlignment="1">
      <alignment horizontal="left" vertical="center"/>
    </xf>
    <xf numFmtId="1" fontId="14" fillId="11" borderId="25" xfId="0" applyNumberFormat="1" applyFont="1" applyFill="1" applyBorder="1" applyAlignment="1">
      <alignment horizontal="center" vertical="center"/>
    </xf>
    <xf numFmtId="0" fontId="41" fillId="10" borderId="14" xfId="0" applyFont="1" applyFill="1" applyBorder="1" applyAlignment="1">
      <alignment vertical="center"/>
    </xf>
    <xf numFmtId="0" fontId="42" fillId="11" borderId="49" xfId="0" applyFont="1" applyFill="1" applyBorder="1" applyAlignment="1">
      <alignment horizontal="center" vertical="center"/>
    </xf>
    <xf numFmtId="1" fontId="40" fillId="11" borderId="23" xfId="0" applyNumberFormat="1" applyFont="1" applyFill="1" applyBorder="1" applyAlignment="1">
      <alignment horizontal="right" vertical="center"/>
    </xf>
    <xf numFmtId="0" fontId="41" fillId="11" borderId="24" xfId="0" applyFont="1" applyFill="1" applyBorder="1" applyAlignment="1">
      <alignment horizontal="center" vertical="center"/>
    </xf>
    <xf numFmtId="1" fontId="40" fillId="11" borderId="22" xfId="0" applyNumberFormat="1" applyFont="1" applyFill="1" applyBorder="1" applyAlignment="1">
      <alignment horizontal="left" vertical="center"/>
    </xf>
    <xf numFmtId="1" fontId="41" fillId="11" borderId="25" xfId="0" applyNumberFormat="1" applyFont="1" applyFill="1" applyBorder="1" applyAlignment="1">
      <alignment horizontal="center" vertical="center"/>
    </xf>
    <xf numFmtId="0" fontId="41" fillId="10" borderId="9" xfId="0" applyFont="1" applyFill="1" applyBorder="1" applyAlignment="1">
      <alignment vertical="center"/>
    </xf>
    <xf numFmtId="0" fontId="57" fillId="10" borderId="14" xfId="0" applyFont="1" applyFill="1" applyBorder="1" applyAlignment="1">
      <alignment horizontal="left" vertical="center"/>
    </xf>
    <xf numFmtId="0" fontId="58" fillId="11" borderId="49" xfId="0" applyFont="1" applyFill="1" applyBorder="1" applyAlignment="1">
      <alignment horizontal="center" vertical="center"/>
    </xf>
    <xf numFmtId="1" fontId="56" fillId="11" borderId="23" xfId="0" applyNumberFormat="1" applyFont="1" applyFill="1" applyBorder="1" applyAlignment="1">
      <alignment horizontal="right" vertical="center"/>
    </xf>
    <xf numFmtId="0" fontId="57" fillId="11" borderId="24" xfId="0" applyFont="1" applyFill="1" applyBorder="1" applyAlignment="1">
      <alignment horizontal="center" vertical="center"/>
    </xf>
    <xf numFmtId="1" fontId="56" fillId="11" borderId="22" xfId="0" applyNumberFormat="1" applyFont="1" applyFill="1" applyBorder="1" applyAlignment="1">
      <alignment horizontal="left" vertical="center"/>
    </xf>
    <xf numFmtId="1" fontId="57" fillId="11" borderId="25" xfId="0" applyNumberFormat="1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left" vertical="center"/>
    </xf>
    <xf numFmtId="0" fontId="5" fillId="11" borderId="22" xfId="0" applyFont="1" applyFill="1" applyBorder="1" applyAlignment="1">
      <alignment horizontal="center" vertical="center"/>
    </xf>
    <xf numFmtId="0" fontId="68" fillId="10" borderId="14" xfId="0" applyFont="1" applyFill="1" applyBorder="1" applyAlignment="1">
      <alignment horizontal="left" vertical="center"/>
    </xf>
    <xf numFmtId="0" fontId="69" fillId="11" borderId="49" xfId="0" applyFont="1" applyFill="1" applyBorder="1" applyAlignment="1">
      <alignment horizontal="center" vertical="center"/>
    </xf>
    <xf numFmtId="1" fontId="67" fillId="11" borderId="23" xfId="0" applyNumberFormat="1" applyFont="1" applyFill="1" applyBorder="1" applyAlignment="1">
      <alignment horizontal="right" vertical="center"/>
    </xf>
    <xf numFmtId="0" fontId="68" fillId="11" borderId="24" xfId="0" applyFont="1" applyFill="1" applyBorder="1" applyAlignment="1">
      <alignment horizontal="center" vertical="center"/>
    </xf>
    <xf numFmtId="1" fontId="67" fillId="11" borderId="22" xfId="0" applyNumberFormat="1" applyFont="1" applyFill="1" applyBorder="1" applyAlignment="1">
      <alignment horizontal="left" vertical="center"/>
    </xf>
    <xf numFmtId="1" fontId="68" fillId="11" borderId="25" xfId="0" applyNumberFormat="1" applyFont="1" applyFill="1" applyBorder="1" applyAlignment="1">
      <alignment horizontal="center" vertical="center"/>
    </xf>
    <xf numFmtId="1" fontId="0" fillId="10" borderId="6" xfId="0" applyNumberFormat="1" applyFont="1" applyFill="1" applyBorder="1" applyAlignment="1">
      <alignment horizontal="right" vertical="center"/>
    </xf>
    <xf numFmtId="0" fontId="57" fillId="11" borderId="4" xfId="0" applyFont="1" applyFill="1" applyBorder="1" applyAlignment="1">
      <alignment horizontal="center"/>
    </xf>
    <xf numFmtId="0" fontId="57" fillId="11" borderId="13" xfId="0" applyFont="1" applyFill="1" applyBorder="1" applyAlignment="1">
      <alignment horizontal="center"/>
    </xf>
    <xf numFmtId="0" fontId="14" fillId="11" borderId="12" xfId="0" applyFont="1" applyFill="1" applyBorder="1" applyAlignment="1">
      <alignment horizontal="center"/>
    </xf>
    <xf numFmtId="0" fontId="14" fillId="11" borderId="13" xfId="0" applyFont="1" applyFill="1" applyBorder="1" applyAlignment="1">
      <alignment horizontal="center"/>
    </xf>
    <xf numFmtId="0" fontId="68" fillId="11" borderId="4" xfId="0" applyFont="1" applyFill="1" applyBorder="1" applyAlignment="1">
      <alignment horizontal="center"/>
    </xf>
    <xf numFmtId="0" fontId="68" fillId="11" borderId="13" xfId="0" applyFont="1" applyFill="1" applyBorder="1" applyAlignment="1">
      <alignment horizontal="center"/>
    </xf>
    <xf numFmtId="0" fontId="89" fillId="10" borderId="10" xfId="0" applyFont="1" applyFill="1" applyBorder="1" applyAlignment="1">
      <alignment horizontal="right" vertical="center"/>
    </xf>
    <xf numFmtId="1" fontId="0" fillId="9" borderId="7" xfId="0" applyNumberFormat="1" applyFont="1" applyFill="1" applyBorder="1" applyAlignment="1">
      <alignment horizontal="right" vertical="center"/>
    </xf>
    <xf numFmtId="1" fontId="127" fillId="8" borderId="37" xfId="0" applyNumberFormat="1" applyFont="1" applyFill="1" applyBorder="1" applyAlignment="1">
      <alignment horizontal="right" vertical="center"/>
    </xf>
    <xf numFmtId="1" fontId="127" fillId="9" borderId="37" xfId="0" applyNumberFormat="1" applyFont="1" applyFill="1" applyBorder="1" applyAlignment="1">
      <alignment horizontal="right" vertical="center"/>
    </xf>
    <xf numFmtId="1" fontId="29" fillId="7" borderId="28" xfId="0" applyNumberFormat="1" applyFont="1" applyFill="1" applyBorder="1" applyAlignment="1">
      <alignment horizontal="right" vertical="center"/>
    </xf>
    <xf numFmtId="1" fontId="127" fillId="9" borderId="39" xfId="0" applyNumberFormat="1" applyFont="1" applyFill="1" applyBorder="1" applyAlignment="1">
      <alignment horizontal="left" vertical="center"/>
    </xf>
    <xf numFmtId="1" fontId="29" fillId="7" borderId="29" xfId="0" applyNumberFormat="1" applyFont="1" applyFill="1" applyBorder="1" applyAlignment="1">
      <alignment horizontal="left" vertical="center"/>
    </xf>
    <xf numFmtId="1" fontId="29" fillId="7" borderId="39" xfId="0" applyNumberFormat="1" applyFont="1" applyFill="1" applyBorder="1" applyAlignment="1">
      <alignment horizontal="left" vertical="center"/>
    </xf>
    <xf numFmtId="1" fontId="14" fillId="9" borderId="38" xfId="0" applyNumberFormat="1" applyFont="1" applyFill="1" applyBorder="1" applyAlignment="1">
      <alignment horizontal="left" vertical="center"/>
    </xf>
    <xf numFmtId="1" fontId="27" fillId="7" borderId="30" xfId="0" applyNumberFormat="1" applyFont="1" applyFill="1" applyBorder="1" applyAlignment="1">
      <alignment horizontal="left" vertical="center"/>
    </xf>
    <xf numFmtId="1" fontId="127" fillId="8" borderId="38" xfId="0" applyNumberFormat="1" applyFont="1" applyFill="1" applyBorder="1" applyAlignment="1">
      <alignment horizontal="left" vertical="center"/>
    </xf>
    <xf numFmtId="1" fontId="127" fillId="9" borderId="38" xfId="0" applyNumberFormat="1" applyFont="1" applyFill="1" applyBorder="1" applyAlignment="1">
      <alignment horizontal="left" vertical="center"/>
    </xf>
    <xf numFmtId="1" fontId="29" fillId="7" borderId="30" xfId="0" applyNumberFormat="1" applyFont="1" applyFill="1" applyBorder="1" applyAlignment="1">
      <alignment horizontal="left" vertical="center"/>
    </xf>
    <xf numFmtId="1" fontId="29" fillId="7" borderId="39" xfId="0" applyNumberFormat="1" applyFont="1" applyFill="1" applyBorder="1" applyAlignment="1">
      <alignment horizontal="right" vertical="center"/>
    </xf>
    <xf numFmtId="1" fontId="127" fillId="9" borderId="39" xfId="0" applyNumberFormat="1" applyFont="1" applyFill="1" applyBorder="1" applyAlignment="1">
      <alignment horizontal="right" vertical="center"/>
    </xf>
    <xf numFmtId="1" fontId="14" fillId="9" borderId="39" xfId="0" applyNumberFormat="1" applyFont="1" applyFill="1" applyBorder="1" applyAlignment="1">
      <alignment horizontal="right" vertical="center"/>
    </xf>
    <xf numFmtId="1" fontId="27" fillId="7" borderId="39" xfId="0" applyNumberFormat="1" applyFont="1" applyFill="1" applyBorder="1" applyAlignment="1">
      <alignment horizontal="right" vertical="center"/>
    </xf>
    <xf numFmtId="1" fontId="27" fillId="22" borderId="6" xfId="0" applyNumberFormat="1" applyFont="1" applyFill="1" applyBorder="1" applyAlignment="1">
      <alignment horizontal="right" vertical="center"/>
    </xf>
    <xf numFmtId="1" fontId="27" fillId="22" borderId="8" xfId="0" applyNumberFormat="1" applyFont="1" applyFill="1" applyBorder="1" applyAlignment="1">
      <alignment horizontal="left" vertical="center"/>
    </xf>
    <xf numFmtId="1" fontId="128" fillId="13" borderId="7" xfId="0" applyNumberFormat="1" applyFont="1" applyFill="1" applyBorder="1" applyAlignment="1">
      <alignment horizontal="center" vertical="center"/>
    </xf>
    <xf numFmtId="1" fontId="0" fillId="13" borderId="6" xfId="0" applyNumberFormat="1" applyFont="1" applyFill="1" applyBorder="1" applyAlignment="1">
      <alignment horizontal="right" vertical="center"/>
    </xf>
    <xf numFmtId="1" fontId="0" fillId="13" borderId="8" xfId="0" applyNumberFormat="1" applyFont="1" applyFill="1" applyBorder="1" applyAlignment="1">
      <alignment horizontal="left" vertical="center"/>
    </xf>
    <xf numFmtId="1" fontId="0" fillId="13" borderId="37" xfId="0" applyNumberFormat="1" applyFont="1" applyFill="1" applyBorder="1" applyAlignment="1">
      <alignment horizontal="right" vertical="center"/>
    </xf>
    <xf numFmtId="1" fontId="0" fillId="13" borderId="38" xfId="0" applyNumberFormat="1" applyFont="1" applyFill="1" applyBorder="1" applyAlignment="1">
      <alignment horizontal="left" vertical="center"/>
    </xf>
    <xf numFmtId="1" fontId="0" fillId="13" borderId="7" xfId="0" applyNumberFormat="1" applyFont="1" applyFill="1" applyBorder="1" applyAlignment="1">
      <alignment horizontal="left" vertical="center"/>
    </xf>
    <xf numFmtId="1" fontId="0" fillId="13" borderId="39" xfId="0" applyNumberFormat="1" applyFont="1" applyFill="1" applyBorder="1" applyAlignment="1">
      <alignment horizontal="left" vertical="center"/>
    </xf>
    <xf numFmtId="1" fontId="129" fillId="22" borderId="6" xfId="0" applyNumberFormat="1" applyFont="1" applyFill="1" applyBorder="1" applyAlignment="1">
      <alignment horizontal="right" vertical="center"/>
    </xf>
    <xf numFmtId="1" fontId="130" fillId="22" borderId="7" xfId="0" applyNumberFormat="1" applyFont="1" applyFill="1" applyBorder="1" applyAlignment="1">
      <alignment horizontal="center" vertical="center"/>
    </xf>
    <xf numFmtId="1" fontId="129" fillId="22" borderId="8" xfId="0" applyNumberFormat="1" applyFont="1" applyFill="1" applyBorder="1" applyAlignment="1">
      <alignment horizontal="left" vertical="center"/>
    </xf>
    <xf numFmtId="1" fontId="129" fillId="13" borderId="6" xfId="0" applyNumberFormat="1" applyFont="1" applyFill="1" applyBorder="1" applyAlignment="1">
      <alignment horizontal="right" vertical="center"/>
    </xf>
    <xf numFmtId="1" fontId="130" fillId="13" borderId="7" xfId="0" applyNumberFormat="1" applyFont="1" applyFill="1" applyBorder="1" applyAlignment="1">
      <alignment horizontal="center" vertical="center"/>
    </xf>
    <xf numFmtId="1" fontId="129" fillId="13" borderId="8" xfId="0" applyNumberFormat="1" applyFont="1" applyFill="1" applyBorder="1" applyAlignment="1">
      <alignment horizontal="left" vertical="center"/>
    </xf>
    <xf numFmtId="1" fontId="131" fillId="8" borderId="37" xfId="0" applyNumberFormat="1" applyFont="1" applyFill="1" applyBorder="1" applyAlignment="1">
      <alignment horizontal="right" vertical="center"/>
    </xf>
    <xf numFmtId="1" fontId="132" fillId="13" borderId="7" xfId="0" applyNumberFormat="1" applyFont="1" applyFill="1" applyBorder="1" applyAlignment="1">
      <alignment horizontal="center" vertical="center"/>
    </xf>
    <xf numFmtId="0" fontId="35" fillId="23" borderId="9" xfId="0" applyFont="1" applyFill="1" applyBorder="1" applyAlignment="1">
      <alignment vertical="center"/>
    </xf>
    <xf numFmtId="0" fontId="36" fillId="24" borderId="9" xfId="0" applyFont="1" applyFill="1" applyBorder="1" applyAlignment="1">
      <alignment horizontal="center" vertical="center"/>
    </xf>
    <xf numFmtId="1" fontId="34" fillId="24" borderId="10" xfId="0" applyNumberFormat="1" applyFont="1" applyFill="1" applyBorder="1" applyAlignment="1">
      <alignment horizontal="right" vertical="center"/>
    </xf>
    <xf numFmtId="0" fontId="35" fillId="24" borderId="7" xfId="0" applyFont="1" applyFill="1" applyBorder="1" applyAlignment="1">
      <alignment horizontal="center" vertical="center"/>
    </xf>
    <xf numFmtId="1" fontId="34" fillId="24" borderId="11" xfId="0" applyNumberFormat="1" applyFont="1" applyFill="1" applyBorder="1" applyAlignment="1">
      <alignment horizontal="left" vertical="center"/>
    </xf>
    <xf numFmtId="1" fontId="35" fillId="24" borderId="19" xfId="0" applyNumberFormat="1" applyFont="1" applyFill="1" applyBorder="1" applyAlignment="1">
      <alignment horizontal="center" vertical="center"/>
    </xf>
    <xf numFmtId="0" fontId="14" fillId="23" borderId="9" xfId="0" applyFont="1" applyFill="1" applyBorder="1" applyAlignment="1">
      <alignment vertical="center"/>
    </xf>
    <xf numFmtId="1" fontId="13" fillId="24" borderId="10" xfId="0" applyNumberFormat="1" applyFont="1" applyFill="1" applyBorder="1" applyAlignment="1">
      <alignment horizontal="right" vertical="center"/>
    </xf>
    <xf numFmtId="0" fontId="14" fillId="24" borderId="7" xfId="0" applyFont="1" applyFill="1" applyBorder="1" applyAlignment="1">
      <alignment horizontal="center" vertical="center"/>
    </xf>
    <xf numFmtId="1" fontId="13" fillId="24" borderId="11" xfId="0" applyNumberFormat="1" applyFont="1" applyFill="1" applyBorder="1" applyAlignment="1">
      <alignment horizontal="left" vertical="center"/>
    </xf>
    <xf numFmtId="1" fontId="14" fillId="24" borderId="19" xfId="0" applyNumberFormat="1" applyFont="1" applyFill="1" applyBorder="1" applyAlignment="1">
      <alignment horizontal="center" vertical="center"/>
    </xf>
    <xf numFmtId="0" fontId="5" fillId="24" borderId="9" xfId="0" applyFont="1" applyFill="1" applyBorder="1" applyAlignment="1">
      <alignment horizontal="center" vertical="center"/>
    </xf>
    <xf numFmtId="1" fontId="29" fillId="8" borderId="39" xfId="0" applyNumberFormat="1" applyFont="1" applyFill="1" applyBorder="1" applyAlignment="1">
      <alignment horizontal="left" vertical="center"/>
    </xf>
    <xf numFmtId="1" fontId="29" fillId="13" borderId="7" xfId="0" applyNumberFormat="1" applyFont="1" applyFill="1" applyBorder="1" applyAlignment="1">
      <alignment horizontal="center" vertical="center"/>
    </xf>
    <xf numFmtId="1" fontId="129" fillId="8" borderId="6" xfId="0" applyNumberFormat="1" applyFont="1" applyFill="1" applyBorder="1" applyAlignment="1">
      <alignment horizontal="right" vertical="center"/>
    </xf>
    <xf numFmtId="1" fontId="130" fillId="8" borderId="7" xfId="0" applyNumberFormat="1" applyFont="1" applyFill="1" applyBorder="1" applyAlignment="1">
      <alignment horizontal="center" vertical="center"/>
    </xf>
    <xf numFmtId="1" fontId="129" fillId="8" borderId="8" xfId="0" applyNumberFormat="1" applyFont="1" applyFill="1" applyBorder="1" applyAlignment="1">
      <alignment horizontal="left" vertical="center"/>
    </xf>
    <xf numFmtId="0" fontId="35" fillId="25" borderId="9" xfId="0" applyFont="1" applyFill="1" applyBorder="1" applyAlignment="1">
      <alignment vertical="center"/>
    </xf>
    <xf numFmtId="0" fontId="36" fillId="26" borderId="9" xfId="0" applyFont="1" applyFill="1" applyBorder="1" applyAlignment="1">
      <alignment horizontal="center" vertical="center"/>
    </xf>
    <xf numFmtId="1" fontId="34" fillId="26" borderId="10" xfId="0" applyNumberFormat="1" applyFont="1" applyFill="1" applyBorder="1" applyAlignment="1">
      <alignment horizontal="right" vertical="center"/>
    </xf>
    <xf numFmtId="0" fontId="35" fillId="26" borderId="7" xfId="0" applyFont="1" applyFill="1" applyBorder="1" applyAlignment="1">
      <alignment horizontal="center" vertical="center"/>
    </xf>
    <xf numFmtId="1" fontId="34" fillId="26" borderId="11" xfId="0" applyNumberFormat="1" applyFont="1" applyFill="1" applyBorder="1" applyAlignment="1">
      <alignment horizontal="left" vertical="center"/>
    </xf>
    <xf numFmtId="1" fontId="35" fillId="26" borderId="19" xfId="0" applyNumberFormat="1" applyFont="1" applyFill="1" applyBorder="1" applyAlignment="1">
      <alignment horizontal="center" vertical="center"/>
    </xf>
    <xf numFmtId="0" fontId="14" fillId="25" borderId="9" xfId="0" applyFont="1" applyFill="1" applyBorder="1" applyAlignment="1">
      <alignment vertical="center"/>
    </xf>
    <xf numFmtId="0" fontId="5" fillId="26" borderId="11" xfId="0" applyFont="1" applyFill="1" applyBorder="1" applyAlignment="1">
      <alignment horizontal="center" vertical="center"/>
    </xf>
    <xf numFmtId="1" fontId="13" fillId="26" borderId="10" xfId="0" applyNumberFormat="1" applyFont="1" applyFill="1" applyBorder="1" applyAlignment="1">
      <alignment horizontal="right" vertical="center"/>
    </xf>
    <xf numFmtId="0" fontId="14" fillId="26" borderId="7" xfId="0" applyFont="1" applyFill="1" applyBorder="1" applyAlignment="1">
      <alignment horizontal="center" vertical="center"/>
    </xf>
    <xf numFmtId="1" fontId="13" fillId="26" borderId="11" xfId="0" applyNumberFormat="1" applyFont="1" applyFill="1" applyBorder="1" applyAlignment="1">
      <alignment horizontal="left" vertical="center"/>
    </xf>
    <xf numFmtId="1" fontId="14" fillId="26" borderId="19" xfId="0" applyNumberFormat="1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34" fillId="0" borderId="0" xfId="0" applyFont="1"/>
    <xf numFmtId="0" fontId="135" fillId="0" borderId="0" xfId="0" applyFont="1" applyAlignment="1">
      <alignment vertical="center"/>
    </xf>
    <xf numFmtId="0" fontId="134" fillId="0" borderId="0" xfId="0" applyFont="1" applyAlignment="1">
      <alignment vertical="center"/>
    </xf>
    <xf numFmtId="0" fontId="136" fillId="0" borderId="0" xfId="0" applyFont="1" applyAlignment="1">
      <alignment vertical="center"/>
    </xf>
    <xf numFmtId="0" fontId="137" fillId="0" borderId="0" xfId="0" applyFont="1" applyAlignment="1">
      <alignment vertical="center"/>
    </xf>
    <xf numFmtId="0" fontId="138" fillId="0" borderId="0" xfId="0" applyFont="1"/>
    <xf numFmtId="0" fontId="136" fillId="0" borderId="0" xfId="0" applyFont="1"/>
    <xf numFmtId="0" fontId="139" fillId="0" borderId="0" xfId="0" applyFont="1" applyAlignment="1">
      <alignment vertical="center"/>
    </xf>
    <xf numFmtId="1" fontId="0" fillId="27" borderId="38" xfId="0" applyNumberFormat="1" applyFill="1" applyBorder="1" applyAlignment="1">
      <alignment horizontal="left" vertical="center"/>
    </xf>
    <xf numFmtId="0" fontId="6" fillId="23" borderId="44" xfId="0" applyFont="1" applyFill="1" applyBorder="1" applyAlignment="1">
      <alignment vertical="center"/>
    </xf>
    <xf numFmtId="1" fontId="0" fillId="27" borderId="6" xfId="0" applyNumberFormat="1" applyFont="1" applyFill="1" applyBorder="1" applyAlignment="1">
      <alignment horizontal="right" vertical="center"/>
    </xf>
    <xf numFmtId="1" fontId="6" fillId="27" borderId="7" xfId="0" applyNumberFormat="1" applyFont="1" applyFill="1" applyBorder="1" applyAlignment="1">
      <alignment horizontal="center" vertical="center"/>
    </xf>
    <xf numFmtId="1" fontId="0" fillId="27" borderId="8" xfId="0" applyNumberFormat="1" applyFont="1" applyFill="1" applyBorder="1" applyAlignment="1">
      <alignment horizontal="left" vertical="center"/>
    </xf>
    <xf numFmtId="1" fontId="129" fillId="27" borderId="6" xfId="0" applyNumberFormat="1" applyFont="1" applyFill="1" applyBorder="1" applyAlignment="1">
      <alignment horizontal="right" vertical="center"/>
    </xf>
    <xf numFmtId="1" fontId="130" fillId="27" borderId="7" xfId="0" applyNumberFormat="1" applyFont="1" applyFill="1" applyBorder="1" applyAlignment="1">
      <alignment horizontal="center" vertical="center"/>
    </xf>
    <xf numFmtId="1" fontId="129" fillId="27" borderId="8" xfId="0" applyNumberFormat="1" applyFont="1" applyFill="1" applyBorder="1" applyAlignment="1">
      <alignment horizontal="left" vertical="center"/>
    </xf>
    <xf numFmtId="1" fontId="0" fillId="27" borderId="6" xfId="0" applyNumberFormat="1" applyFill="1" applyBorder="1" applyAlignment="1">
      <alignment horizontal="right" vertical="center"/>
    </xf>
    <xf numFmtId="1" fontId="0" fillId="27" borderId="7" xfId="0" applyNumberFormat="1" applyFill="1" applyBorder="1" applyAlignment="1">
      <alignment horizontal="left" vertical="center"/>
    </xf>
    <xf numFmtId="1" fontId="0" fillId="28" borderId="8" xfId="0" applyNumberFormat="1" applyFill="1" applyBorder="1" applyAlignment="1">
      <alignment horizontal="left" vertical="center"/>
    </xf>
    <xf numFmtId="1" fontId="0" fillId="28" borderId="7" xfId="0" applyNumberFormat="1" applyFill="1" applyBorder="1" applyAlignment="1">
      <alignment horizontal="right" vertical="center"/>
    </xf>
    <xf numFmtId="1" fontId="0" fillId="28" borderId="7" xfId="0" applyNumberFormat="1" applyFill="1" applyBorder="1" applyAlignment="1">
      <alignment horizontal="left" vertical="center"/>
    </xf>
    <xf numFmtId="1" fontId="0" fillId="28" borderId="6" xfId="0" applyNumberFormat="1" applyFill="1" applyBorder="1" applyAlignment="1">
      <alignment horizontal="right" vertical="center"/>
    </xf>
    <xf numFmtId="1" fontId="6" fillId="28" borderId="7" xfId="0" applyNumberFormat="1" applyFont="1" applyFill="1" applyBorder="1" applyAlignment="1">
      <alignment horizontal="center" vertical="center"/>
    </xf>
    <xf numFmtId="1" fontId="0" fillId="28" borderId="6" xfId="0" applyNumberFormat="1" applyFont="1" applyFill="1" applyBorder="1" applyAlignment="1">
      <alignment horizontal="right" vertical="center"/>
    </xf>
    <xf numFmtId="1" fontId="0" fillId="28" borderId="8" xfId="0" applyNumberFormat="1" applyFont="1" applyFill="1" applyBorder="1" applyAlignment="1">
      <alignment horizontal="left" vertical="center"/>
    </xf>
    <xf numFmtId="1" fontId="0" fillId="28" borderId="7" xfId="0" applyNumberFormat="1" applyFont="1" applyFill="1" applyBorder="1" applyAlignment="1">
      <alignment horizontal="left" vertical="center"/>
    </xf>
    <xf numFmtId="1" fontId="0" fillId="27" borderId="37" xfId="0" applyNumberFormat="1" applyFont="1" applyFill="1" applyBorder="1" applyAlignment="1">
      <alignment horizontal="right" vertical="center"/>
    </xf>
    <xf numFmtId="1" fontId="0" fillId="27" borderId="38" xfId="0" applyNumberFormat="1" applyFont="1" applyFill="1" applyBorder="1" applyAlignment="1">
      <alignment horizontal="left" vertical="center"/>
    </xf>
    <xf numFmtId="0" fontId="8" fillId="24" borderId="40" xfId="0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right" vertical="center"/>
    </xf>
    <xf numFmtId="1" fontId="7" fillId="27" borderId="7" xfId="0" applyNumberFormat="1" applyFont="1" applyFill="1" applyBorder="1" applyAlignment="1">
      <alignment horizontal="center" vertical="center"/>
    </xf>
    <xf numFmtId="1" fontId="4" fillId="24" borderId="11" xfId="0" applyNumberFormat="1" applyFont="1" applyFill="1" applyBorder="1" applyAlignment="1">
      <alignment horizontal="left" vertical="center"/>
    </xf>
    <xf numFmtId="1" fontId="25" fillId="27" borderId="10" xfId="0" applyNumberFormat="1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right" vertical="center"/>
    </xf>
    <xf numFmtId="0" fontId="9" fillId="23" borderId="7" xfId="0" applyFont="1" applyFill="1" applyBorder="1" applyAlignment="1">
      <alignment horizontal="center" vertical="center"/>
    </xf>
    <xf numFmtId="0" fontId="10" fillId="23" borderId="20" xfId="0" applyFont="1" applyFill="1" applyBorder="1" applyAlignment="1">
      <alignment horizontal="left" vertical="center"/>
    </xf>
    <xf numFmtId="1" fontId="129" fillId="13" borderId="37" xfId="0" applyNumberFormat="1" applyFont="1" applyFill="1" applyBorder="1" applyAlignment="1">
      <alignment horizontal="right" vertical="center"/>
    </xf>
    <xf numFmtId="1" fontId="129" fillId="13" borderId="38" xfId="0" applyNumberFormat="1" applyFont="1" applyFill="1" applyBorder="1" applyAlignment="1">
      <alignment horizontal="left" vertical="center"/>
    </xf>
    <xf numFmtId="1" fontId="129" fillId="13" borderId="39" xfId="0" applyNumberFormat="1" applyFont="1" applyFill="1" applyBorder="1" applyAlignment="1">
      <alignment horizontal="left" vertical="center"/>
    </xf>
    <xf numFmtId="1" fontId="129" fillId="27" borderId="37" xfId="0" applyNumberFormat="1" applyFont="1" applyFill="1" applyBorder="1" applyAlignment="1">
      <alignment horizontal="right" vertical="center"/>
    </xf>
    <xf numFmtId="1" fontId="129" fillId="27" borderId="38" xfId="0" applyNumberFormat="1" applyFont="1" applyFill="1" applyBorder="1" applyAlignment="1">
      <alignment horizontal="left" vertical="center"/>
    </xf>
    <xf numFmtId="1" fontId="129" fillId="8" borderId="37" xfId="0" applyNumberFormat="1" applyFont="1" applyFill="1" applyBorder="1" applyAlignment="1">
      <alignment horizontal="right" vertical="center"/>
    </xf>
    <xf numFmtId="1" fontId="129" fillId="8" borderId="39" xfId="0" applyNumberFormat="1" applyFont="1" applyFill="1" applyBorder="1" applyAlignment="1">
      <alignment horizontal="left" vertical="center"/>
    </xf>
    <xf numFmtId="1" fontId="131" fillId="8" borderId="38" xfId="0" applyNumberFormat="1" applyFont="1" applyFill="1" applyBorder="1" applyAlignment="1">
      <alignment horizontal="left" vertical="center"/>
    </xf>
    <xf numFmtId="0" fontId="36" fillId="24" borderId="40" xfId="0" applyFont="1" applyFill="1" applyBorder="1" applyAlignment="1">
      <alignment horizontal="center" vertical="center"/>
    </xf>
    <xf numFmtId="1" fontId="35" fillId="24" borderId="10" xfId="0" applyNumberFormat="1" applyFont="1" applyFill="1" applyBorder="1" applyAlignment="1">
      <alignment horizontal="center" vertical="center"/>
    </xf>
    <xf numFmtId="0" fontId="37" fillId="23" borderId="10" xfId="0" applyFont="1" applyFill="1" applyBorder="1" applyAlignment="1">
      <alignment horizontal="right" vertical="center"/>
    </xf>
    <xf numFmtId="0" fontId="37" fillId="23" borderId="7" xfId="0" applyFont="1" applyFill="1" applyBorder="1" applyAlignment="1">
      <alignment horizontal="center" vertical="center"/>
    </xf>
    <xf numFmtId="0" fontId="38" fillId="23" borderId="20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center" vertical="center"/>
    </xf>
    <xf numFmtId="1" fontId="14" fillId="24" borderId="10" xfId="0" applyNumberFormat="1" applyFont="1" applyFill="1" applyBorder="1" applyAlignment="1">
      <alignment horizontal="center" vertical="center"/>
    </xf>
    <xf numFmtId="0" fontId="15" fillId="23" borderId="10" xfId="0" applyFont="1" applyFill="1" applyBorder="1" applyAlignment="1">
      <alignment horizontal="right" vertical="center"/>
    </xf>
    <xf numFmtId="0" fontId="15" fillId="23" borderId="7" xfId="0" applyFont="1" applyFill="1" applyBorder="1" applyAlignment="1">
      <alignment horizontal="center" vertical="center"/>
    </xf>
    <xf numFmtId="0" fontId="16" fillId="23" borderId="20" xfId="0" applyFont="1" applyFill="1" applyBorder="1" applyAlignment="1">
      <alignment horizontal="left" vertical="center"/>
    </xf>
    <xf numFmtId="0" fontId="42" fillId="24" borderId="40" xfId="0" applyFont="1" applyFill="1" applyBorder="1" applyAlignment="1">
      <alignment horizontal="center" vertical="center"/>
    </xf>
    <xf numFmtId="1" fontId="40" fillId="24" borderId="10" xfId="0" applyNumberFormat="1" applyFont="1" applyFill="1" applyBorder="1" applyAlignment="1">
      <alignment horizontal="right" vertical="center"/>
    </xf>
    <xf numFmtId="0" fontId="41" fillId="24" borderId="7" xfId="0" applyFont="1" applyFill="1" applyBorder="1" applyAlignment="1">
      <alignment horizontal="center" vertical="center"/>
    </xf>
    <xf numFmtId="1" fontId="40" fillId="24" borderId="11" xfId="0" applyNumberFormat="1" applyFont="1" applyFill="1" applyBorder="1" applyAlignment="1">
      <alignment horizontal="left" vertical="center"/>
    </xf>
    <xf numFmtId="1" fontId="41" fillId="24" borderId="10" xfId="0" applyNumberFormat="1" applyFont="1" applyFill="1" applyBorder="1" applyAlignment="1">
      <alignment horizontal="center" vertical="center"/>
    </xf>
    <xf numFmtId="0" fontId="43" fillId="23" borderId="10" xfId="0" applyFont="1" applyFill="1" applyBorder="1" applyAlignment="1">
      <alignment horizontal="right" vertical="center"/>
    </xf>
    <xf numFmtId="0" fontId="43" fillId="23" borderId="7" xfId="0" applyFont="1" applyFill="1" applyBorder="1" applyAlignment="1">
      <alignment horizontal="center" vertical="center"/>
    </xf>
    <xf numFmtId="0" fontId="44" fillId="23" borderId="20" xfId="0" applyFont="1" applyFill="1" applyBorder="1" applyAlignment="1">
      <alignment horizontal="left" vertical="center"/>
    </xf>
    <xf numFmtId="1" fontId="0" fillId="23" borderId="6" xfId="0" applyNumberFormat="1" applyFill="1" applyBorder="1" applyAlignment="1">
      <alignment horizontal="right" vertical="center"/>
    </xf>
    <xf numFmtId="1" fontId="6" fillId="23" borderId="7" xfId="0" applyNumberFormat="1" applyFont="1" applyFill="1" applyBorder="1" applyAlignment="1">
      <alignment horizontal="center" vertical="center"/>
    </xf>
    <xf numFmtId="1" fontId="0" fillId="23" borderId="8" xfId="0" applyNumberFormat="1" applyFill="1" applyBorder="1" applyAlignment="1">
      <alignment horizontal="left" vertical="center"/>
    </xf>
    <xf numFmtId="1" fontId="0" fillId="29" borderId="6" xfId="0" applyNumberFormat="1" applyFill="1" applyBorder="1" applyAlignment="1">
      <alignment horizontal="right" vertical="center"/>
    </xf>
    <xf numFmtId="1" fontId="6" fillId="29" borderId="7" xfId="0" applyNumberFormat="1" applyFont="1" applyFill="1" applyBorder="1" applyAlignment="1">
      <alignment horizontal="center" vertical="center"/>
    </xf>
    <xf numFmtId="1" fontId="0" fillId="29" borderId="8" xfId="0" applyNumberFormat="1" applyFill="1" applyBorder="1" applyAlignment="1">
      <alignment horizontal="left" vertical="center"/>
    </xf>
    <xf numFmtId="1" fontId="0" fillId="29" borderId="6" xfId="0" applyNumberFormat="1" applyFont="1" applyFill="1" applyBorder="1" applyAlignment="1">
      <alignment horizontal="right" vertical="center"/>
    </xf>
    <xf numFmtId="1" fontId="0" fillId="29" borderId="8" xfId="0" applyNumberFormat="1" applyFont="1" applyFill="1" applyBorder="1" applyAlignment="1">
      <alignment horizontal="left" vertical="center"/>
    </xf>
    <xf numFmtId="0" fontId="65" fillId="24" borderId="9" xfId="0" applyFont="1" applyFill="1" applyBorder="1" applyAlignment="1">
      <alignment horizontal="center" vertical="center"/>
    </xf>
    <xf numFmtId="0" fontId="44" fillId="25" borderId="20" xfId="0" applyFont="1" applyFill="1" applyBorder="1" applyAlignment="1">
      <alignment horizontal="left" vertical="center"/>
    </xf>
    <xf numFmtId="0" fontId="15" fillId="25" borderId="10" xfId="0" applyFont="1" applyFill="1" applyBorder="1" applyAlignment="1">
      <alignment horizontal="right" vertical="center"/>
    </xf>
    <xf numFmtId="0" fontId="5" fillId="30" borderId="11" xfId="0" applyFont="1" applyFill="1" applyBorder="1" applyAlignment="1">
      <alignment horizontal="center" vertical="center"/>
    </xf>
    <xf numFmtId="1" fontId="13" fillId="30" borderId="10" xfId="0" applyNumberFormat="1" applyFont="1" applyFill="1" applyBorder="1" applyAlignment="1">
      <alignment horizontal="right" vertical="center"/>
    </xf>
    <xf numFmtId="0" fontId="14" fillId="30" borderId="7" xfId="0" applyFont="1" applyFill="1" applyBorder="1" applyAlignment="1">
      <alignment horizontal="center" vertical="center"/>
    </xf>
    <xf numFmtId="1" fontId="13" fillId="30" borderId="11" xfId="0" applyNumberFormat="1" applyFont="1" applyFill="1" applyBorder="1" applyAlignment="1">
      <alignment horizontal="left" vertical="center"/>
    </xf>
    <xf numFmtId="0" fontId="15" fillId="31" borderId="10" xfId="0" applyFont="1" applyFill="1" applyBorder="1" applyAlignment="1">
      <alignment horizontal="right" vertical="center"/>
    </xf>
    <xf numFmtId="1" fontId="129" fillId="23" borderId="6" xfId="0" applyNumberFormat="1" applyFont="1" applyFill="1" applyBorder="1" applyAlignment="1">
      <alignment horizontal="right" vertical="center"/>
    </xf>
    <xf numFmtId="1" fontId="130" fillId="23" borderId="7" xfId="0" applyNumberFormat="1" applyFont="1" applyFill="1" applyBorder="1" applyAlignment="1">
      <alignment horizontal="center" vertical="center"/>
    </xf>
    <xf numFmtId="1" fontId="129" fillId="23" borderId="8" xfId="0" applyNumberFormat="1" applyFont="1" applyFill="1" applyBorder="1" applyAlignment="1">
      <alignment horizontal="left" vertical="center"/>
    </xf>
    <xf numFmtId="0" fontId="6" fillId="10" borderId="63" xfId="0" applyFont="1" applyFill="1" applyBorder="1" applyAlignment="1">
      <alignment horizontal="left" vertical="center"/>
    </xf>
    <xf numFmtId="0" fontId="42" fillId="11" borderId="85" xfId="0" applyFont="1" applyFill="1" applyBorder="1" applyAlignment="1">
      <alignment horizontal="center" vertical="center"/>
    </xf>
    <xf numFmtId="0" fontId="43" fillId="10" borderId="29" xfId="0" applyFont="1" applyFill="1" applyBorder="1" applyAlignment="1">
      <alignment horizontal="center" vertical="center"/>
    </xf>
    <xf numFmtId="0" fontId="44" fillId="10" borderId="62" xfId="0" applyFont="1" applyFill="1" applyBorder="1" applyAlignment="1">
      <alignment horizontal="left" vertical="center"/>
    </xf>
    <xf numFmtId="0" fontId="5" fillId="18" borderId="34" xfId="0" applyFont="1" applyFill="1" applyBorder="1" applyAlignment="1">
      <alignment horizontal="center" vertical="center"/>
    </xf>
    <xf numFmtId="1" fontId="13" fillId="18" borderId="33" xfId="0" applyNumberFormat="1" applyFont="1" applyFill="1" applyBorder="1" applyAlignment="1">
      <alignment horizontal="right" vertical="center"/>
    </xf>
    <xf numFmtId="0" fontId="14" fillId="18" borderId="29" xfId="0" applyFont="1" applyFill="1" applyBorder="1" applyAlignment="1">
      <alignment horizontal="center" vertical="center"/>
    </xf>
    <xf numFmtId="1" fontId="13" fillId="18" borderId="34" xfId="0" applyNumberFormat="1" applyFont="1" applyFill="1" applyBorder="1" applyAlignment="1">
      <alignment horizontal="left" vertical="center"/>
    </xf>
    <xf numFmtId="1" fontId="14" fillId="11" borderId="33" xfId="0" applyNumberFormat="1" applyFont="1" applyFill="1" applyBorder="1" applyAlignment="1">
      <alignment horizontal="center" vertical="center"/>
    </xf>
    <xf numFmtId="0" fontId="15" fillId="10" borderId="29" xfId="0" applyFont="1" applyFill="1" applyBorder="1" applyAlignment="1">
      <alignment horizontal="center" vertical="center"/>
    </xf>
    <xf numFmtId="0" fontId="16" fillId="10" borderId="62" xfId="0" applyFont="1" applyFill="1" applyBorder="1" applyAlignment="1">
      <alignment horizontal="left" vertical="center"/>
    </xf>
    <xf numFmtId="0" fontId="11" fillId="9" borderId="83" xfId="0" applyFont="1" applyFill="1" applyBorder="1" applyAlignment="1">
      <alignment horizontal="center" vertical="center"/>
    </xf>
    <xf numFmtId="0" fontId="42" fillId="5" borderId="49" xfId="0" applyFont="1" applyFill="1" applyBorder="1" applyAlignment="1">
      <alignment horizontal="center" vertical="center"/>
    </xf>
    <xf numFmtId="0" fontId="19" fillId="23" borderId="10" xfId="0" applyFont="1" applyFill="1" applyBorder="1" applyAlignment="1">
      <alignment horizontal="right" vertical="center"/>
    </xf>
    <xf numFmtId="0" fontId="19" fillId="27" borderId="10" xfId="0" applyFont="1" applyFill="1" applyBorder="1" applyAlignment="1">
      <alignment horizontal="right" vertical="center"/>
    </xf>
    <xf numFmtId="0" fontId="5" fillId="24" borderId="34" xfId="0" applyFont="1" applyFill="1" applyBorder="1" applyAlignment="1">
      <alignment horizontal="center" vertical="center"/>
    </xf>
    <xf numFmtId="1" fontId="13" fillId="24" borderId="33" xfId="0" applyNumberFormat="1" applyFont="1" applyFill="1" applyBorder="1" applyAlignment="1">
      <alignment horizontal="right" vertical="center"/>
    </xf>
    <xf numFmtId="0" fontId="14" fillId="24" borderId="29" xfId="0" applyFont="1" applyFill="1" applyBorder="1" applyAlignment="1">
      <alignment horizontal="center" vertical="center"/>
    </xf>
    <xf numFmtId="1" fontId="13" fillId="24" borderId="34" xfId="0" applyNumberFormat="1" applyFont="1" applyFill="1" applyBorder="1" applyAlignment="1">
      <alignment horizontal="left" vertical="center"/>
    </xf>
    <xf numFmtId="1" fontId="14" fillId="24" borderId="33" xfId="0" applyNumberFormat="1" applyFont="1" applyFill="1" applyBorder="1" applyAlignment="1">
      <alignment horizontal="center" vertical="center"/>
    </xf>
    <xf numFmtId="0" fontId="19" fillId="27" borderId="31" xfId="0" applyFont="1" applyFill="1" applyBorder="1" applyAlignment="1">
      <alignment horizontal="right" vertical="center"/>
    </xf>
    <xf numFmtId="0" fontId="16" fillId="25" borderId="20" xfId="0" applyFont="1" applyFill="1" applyBorder="1" applyAlignment="1">
      <alignment horizontal="left" vertical="center"/>
    </xf>
    <xf numFmtId="1" fontId="14" fillId="26" borderId="10" xfId="0" applyNumberFormat="1" applyFont="1" applyFill="1" applyBorder="1" applyAlignment="1">
      <alignment horizontal="center" vertical="center"/>
    </xf>
    <xf numFmtId="0" fontId="15" fillId="25" borderId="7" xfId="0" applyFont="1" applyFill="1" applyBorder="1" applyAlignment="1">
      <alignment horizontal="center" vertical="center"/>
    </xf>
    <xf numFmtId="1" fontId="0" fillId="27" borderId="8" xfId="0" applyNumberFormat="1" applyFill="1" applyBorder="1" applyAlignment="1">
      <alignment horizontal="left" vertical="center"/>
    </xf>
    <xf numFmtId="0" fontId="0" fillId="0" borderId="0" xfId="0"/>
    <xf numFmtId="1" fontId="129" fillId="28" borderId="6" xfId="0" applyNumberFormat="1" applyFont="1" applyFill="1" applyBorder="1" applyAlignment="1">
      <alignment horizontal="right" vertical="center"/>
    </xf>
    <xf numFmtId="1" fontId="130" fillId="28" borderId="7" xfId="0" applyNumberFormat="1" applyFont="1" applyFill="1" applyBorder="1" applyAlignment="1">
      <alignment horizontal="center" vertical="center"/>
    </xf>
    <xf numFmtId="1" fontId="129" fillId="28" borderId="8" xfId="0" applyNumberFormat="1" applyFont="1" applyFill="1" applyBorder="1" applyAlignment="1">
      <alignment horizontal="left" vertical="center"/>
    </xf>
    <xf numFmtId="0" fontId="6" fillId="23" borderId="44" xfId="0" applyFont="1" applyFill="1" applyBorder="1" applyAlignment="1">
      <alignment horizontal="left" vertical="center"/>
    </xf>
    <xf numFmtId="1" fontId="0" fillId="23" borderId="8" xfId="0" applyNumberFormat="1" applyFont="1" applyFill="1" applyBorder="1" applyAlignment="1">
      <alignment horizontal="left" vertical="center"/>
    </xf>
    <xf numFmtId="1" fontId="0" fillId="23" borderId="6" xfId="0" applyNumberFormat="1" applyFont="1" applyFill="1" applyBorder="1" applyAlignment="1">
      <alignment horizontal="right" vertical="center"/>
    </xf>
    <xf numFmtId="0" fontId="64" fillId="23" borderId="58" xfId="0" applyFont="1" applyFill="1" applyBorder="1" applyAlignment="1">
      <alignment vertical="center"/>
    </xf>
    <xf numFmtId="0" fontId="62" fillId="24" borderId="9" xfId="0" applyFont="1" applyFill="1" applyBorder="1" applyAlignment="1">
      <alignment horizontal="center" vertical="center"/>
    </xf>
    <xf numFmtId="1" fontId="63" fillId="24" borderId="10" xfId="0" applyNumberFormat="1" applyFont="1" applyFill="1" applyBorder="1" applyAlignment="1">
      <alignment horizontal="right" vertical="center"/>
    </xf>
    <xf numFmtId="0" fontId="64" fillId="24" borderId="7" xfId="0" applyFont="1" applyFill="1" applyBorder="1" applyAlignment="1">
      <alignment horizontal="center" vertical="center"/>
    </xf>
    <xf numFmtId="1" fontId="63" fillId="24" borderId="11" xfId="0" applyNumberFormat="1" applyFont="1" applyFill="1" applyBorder="1" applyAlignment="1">
      <alignment horizontal="left" vertical="center"/>
    </xf>
    <xf numFmtId="1" fontId="64" fillId="24" borderId="19" xfId="0" applyNumberFormat="1" applyFont="1" applyFill="1" applyBorder="1" applyAlignment="1">
      <alignment horizontal="center" vertical="center"/>
    </xf>
    <xf numFmtId="0" fontId="41" fillId="23" borderId="9" xfId="0" applyFont="1" applyFill="1" applyBorder="1" applyAlignment="1">
      <alignment vertical="center"/>
    </xf>
    <xf numFmtId="0" fontId="42" fillId="24" borderId="9" xfId="0" applyFont="1" applyFill="1" applyBorder="1" applyAlignment="1">
      <alignment horizontal="center" vertical="center"/>
    </xf>
    <xf numFmtId="1" fontId="41" fillId="24" borderId="19" xfId="0" applyNumberFormat="1" applyFont="1" applyFill="1" applyBorder="1" applyAlignment="1">
      <alignment horizontal="center" vertical="center"/>
    </xf>
    <xf numFmtId="0" fontId="7" fillId="23" borderId="9" xfId="0" applyFont="1" applyFill="1" applyBorder="1" applyAlignment="1">
      <alignment vertical="center"/>
    </xf>
    <xf numFmtId="0" fontId="8" fillId="24" borderId="9" xfId="0" applyFont="1" applyFill="1" applyBorder="1" applyAlignment="1">
      <alignment horizontal="center" vertical="center"/>
    </xf>
    <xf numFmtId="1" fontId="7" fillId="24" borderId="19" xfId="0" applyNumberFormat="1" applyFont="1" applyFill="1" applyBorder="1" applyAlignment="1">
      <alignment horizontal="center" vertical="center"/>
    </xf>
    <xf numFmtId="0" fontId="5" fillId="26" borderId="9" xfId="0" applyFont="1" applyFill="1" applyBorder="1" applyAlignment="1">
      <alignment horizontal="center" vertical="center"/>
    </xf>
    <xf numFmtId="0" fontId="0" fillId="0" borderId="0" xfId="0"/>
    <xf numFmtId="0" fontId="92" fillId="0" borderId="0" xfId="0" applyFont="1" applyFill="1" applyBorder="1" applyAlignment="1">
      <alignment horizontal="center" vertical="center"/>
    </xf>
    <xf numFmtId="0" fontId="93" fillId="0" borderId="0" xfId="0" applyFont="1" applyAlignment="1"/>
    <xf numFmtId="1" fontId="5" fillId="3" borderId="68" xfId="0" applyNumberFormat="1" applyFont="1" applyFill="1" applyBorder="1" applyAlignment="1">
      <alignment horizontal="center" vertical="center"/>
    </xf>
    <xf numFmtId="1" fontId="5" fillId="3" borderId="69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textRotation="90"/>
    </xf>
    <xf numFmtId="0" fontId="46" fillId="0" borderId="41" xfId="0" applyFont="1" applyBorder="1" applyAlignment="1"/>
    <xf numFmtId="0" fontId="0" fillId="0" borderId="0" xfId="0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3" borderId="65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9" borderId="66" xfId="0" applyFont="1" applyFill="1" applyBorder="1" applyAlignment="1">
      <alignment horizontal="center"/>
    </xf>
    <xf numFmtId="0" fontId="6" fillId="9" borderId="67" xfId="0" applyFont="1" applyFill="1" applyBorder="1" applyAlignment="1">
      <alignment horizontal="center"/>
    </xf>
    <xf numFmtId="0" fontId="7" fillId="5" borderId="71" xfId="0" applyFont="1" applyFill="1" applyBorder="1" applyAlignment="1">
      <alignment horizontal="center"/>
    </xf>
    <xf numFmtId="0" fontId="6" fillId="8" borderId="66" xfId="0" applyFont="1" applyFill="1" applyBorder="1" applyAlignment="1">
      <alignment horizontal="center"/>
    </xf>
    <xf numFmtId="0" fontId="6" fillId="8" borderId="67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0" fontId="6" fillId="28" borderId="67" xfId="0" applyFont="1" applyFill="1" applyBorder="1" applyAlignment="1">
      <alignment horizontal="center"/>
    </xf>
    <xf numFmtId="0" fontId="105" fillId="0" borderId="0" xfId="0" applyFont="1" applyFill="1" applyBorder="1" applyAlignment="1">
      <alignment horizontal="left" vertical="center"/>
    </xf>
    <xf numFmtId="0" fontId="104" fillId="0" borderId="0" xfId="0" applyFont="1" applyFill="1" applyBorder="1" applyAlignment="1">
      <alignment horizontal="left" vertical="center"/>
    </xf>
    <xf numFmtId="0" fontId="108" fillId="0" borderId="0" xfId="0" applyFont="1" applyAlignment="1">
      <alignment horizontal="left"/>
    </xf>
    <xf numFmtId="0" fontId="4" fillId="2" borderId="72" xfId="0" applyFont="1" applyFill="1" applyBorder="1" applyAlignment="1">
      <alignment horizontal="center"/>
    </xf>
    <xf numFmtId="0" fontId="4" fillId="2" borderId="73" xfId="0" applyFont="1" applyFill="1" applyBorder="1" applyAlignment="1">
      <alignment horizontal="center"/>
    </xf>
    <xf numFmtId="0" fontId="6" fillId="8" borderId="74" xfId="0" applyFont="1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90" fillId="0" borderId="0" xfId="0" applyFont="1" applyAlignment="1">
      <alignment horizontal="center" vertical="center" textRotation="90"/>
    </xf>
    <xf numFmtId="0" fontId="91" fillId="0" borderId="0" xfId="0" applyFont="1" applyAlignment="1">
      <alignment horizontal="center" vertical="center"/>
    </xf>
    <xf numFmtId="0" fontId="1" fillId="3" borderId="75" xfId="0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1" fontId="5" fillId="3" borderId="6" xfId="0" applyNumberFormat="1" applyFont="1" applyFill="1" applyBorder="1" applyAlignment="1">
      <alignment horizontal="center" vertical="center"/>
    </xf>
    <xf numFmtId="0" fontId="7" fillId="6" borderId="78" xfId="0" applyFont="1" applyFill="1" applyBorder="1" applyAlignment="1">
      <alignment horizontal="center"/>
    </xf>
    <xf numFmtId="0" fontId="109" fillId="9" borderId="24" xfId="0" applyFont="1" applyFill="1" applyBorder="1" applyAlignment="1">
      <alignment horizontal="center" vertical="center"/>
    </xf>
    <xf numFmtId="1" fontId="94" fillId="3" borderId="28" xfId="0" applyNumberFormat="1" applyFont="1" applyFill="1" applyBorder="1" applyAlignment="1">
      <alignment horizontal="center" vertical="top"/>
    </xf>
    <xf numFmtId="1" fontId="94" fillId="3" borderId="29" xfId="0" applyNumberFormat="1" applyFont="1" applyFill="1" applyBorder="1" applyAlignment="1">
      <alignment horizontal="center" vertical="top"/>
    </xf>
    <xf numFmtId="1" fontId="94" fillId="3" borderId="62" xfId="0" applyNumberFormat="1" applyFont="1" applyFill="1" applyBorder="1" applyAlignment="1">
      <alignment horizontal="center" vertical="top"/>
    </xf>
    <xf numFmtId="0" fontId="79" fillId="0" borderId="0" xfId="0" applyFont="1" applyAlignment="1"/>
    <xf numFmtId="0" fontId="80" fillId="0" borderId="0" xfId="0" applyFont="1" applyAlignment="1"/>
    <xf numFmtId="0" fontId="6" fillId="29" borderId="67" xfId="0" applyFont="1" applyFill="1" applyBorder="1" applyAlignment="1">
      <alignment horizontal="center"/>
    </xf>
    <xf numFmtId="0" fontId="14" fillId="6" borderId="79" xfId="0" applyFont="1" applyFill="1" applyBorder="1" applyAlignment="1">
      <alignment horizontal="center"/>
    </xf>
    <xf numFmtId="0" fontId="14" fillId="6" borderId="80" xfId="0" applyFont="1" applyFill="1" applyBorder="1" applyAlignment="1">
      <alignment horizontal="center"/>
    </xf>
    <xf numFmtId="0" fontId="14" fillId="6" borderId="81" xfId="0" applyFont="1" applyFill="1" applyBorder="1" applyAlignment="1">
      <alignment horizontal="center"/>
    </xf>
    <xf numFmtId="0" fontId="12" fillId="3" borderId="75" xfId="0" applyFont="1" applyFill="1" applyBorder="1" applyAlignment="1">
      <alignment horizontal="center"/>
    </xf>
    <xf numFmtId="0" fontId="51" fillId="3" borderId="65" xfId="0" applyFont="1" applyFill="1" applyBorder="1" applyAlignment="1">
      <alignment horizontal="center"/>
    </xf>
    <xf numFmtId="0" fontId="51" fillId="3" borderId="25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35" fillId="5" borderId="71" xfId="0" applyFont="1" applyFill="1" applyBorder="1" applyAlignment="1">
      <alignment horizontal="center"/>
    </xf>
    <xf numFmtId="0" fontId="35" fillId="6" borderId="78" xfId="0" applyFont="1" applyFill="1" applyBorder="1" applyAlignment="1">
      <alignment horizontal="center"/>
    </xf>
    <xf numFmtId="0" fontId="6" fillId="9" borderId="74" xfId="0" applyFont="1" applyFill="1" applyBorder="1" applyAlignment="1">
      <alignment horizontal="center"/>
    </xf>
    <xf numFmtId="1" fontId="5" fillId="3" borderId="84" xfId="0" applyNumberFormat="1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0" fontId="75" fillId="3" borderId="65" xfId="0" applyFont="1" applyFill="1" applyBorder="1" applyAlignment="1">
      <alignment horizontal="center"/>
    </xf>
    <xf numFmtId="0" fontId="75" fillId="3" borderId="25" xfId="0" applyFont="1" applyFill="1" applyBorder="1" applyAlignment="1">
      <alignment horizontal="center"/>
    </xf>
    <xf numFmtId="0" fontId="113" fillId="9" borderId="83" xfId="0" applyFont="1" applyFill="1" applyBorder="1" applyAlignment="1">
      <alignment horizontal="center" vertical="center"/>
    </xf>
    <xf numFmtId="0" fontId="56" fillId="2" borderId="3" xfId="0" applyFont="1" applyFill="1" applyBorder="1" applyAlignment="1">
      <alignment horizontal="center"/>
    </xf>
    <xf numFmtId="0" fontId="77" fillId="0" borderId="0" xfId="0" applyFont="1" applyAlignment="1"/>
    <xf numFmtId="0" fontId="78" fillId="0" borderId="0" xfId="0" applyFont="1" applyAlignment="1"/>
    <xf numFmtId="0" fontId="10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13" fillId="9" borderId="24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2" xfId="0" applyBorder="1" applyAlignment="1">
      <alignment horizontal="center"/>
    </xf>
    <xf numFmtId="0" fontId="52" fillId="3" borderId="65" xfId="0" applyFont="1" applyFill="1" applyBorder="1" applyAlignment="1">
      <alignment horizontal="center"/>
    </xf>
    <xf numFmtId="0" fontId="52" fillId="3" borderId="25" xfId="0" applyFont="1" applyFill="1" applyBorder="1" applyAlignment="1">
      <alignment horizontal="center"/>
    </xf>
    <xf numFmtId="0" fontId="34" fillId="2" borderId="72" xfId="0" applyFont="1" applyFill="1" applyBorder="1" applyAlignment="1">
      <alignment horizontal="center"/>
    </xf>
    <xf numFmtId="0" fontId="34" fillId="2" borderId="73" xfId="0" applyFont="1" applyFill="1" applyBorder="1" applyAlignment="1">
      <alignment horizontal="center"/>
    </xf>
    <xf numFmtId="0" fontId="40" fillId="2" borderId="3" xfId="0" applyFont="1" applyFill="1" applyBorder="1" applyAlignment="1">
      <alignment horizontal="center"/>
    </xf>
    <xf numFmtId="0" fontId="40" fillId="2" borderId="72" xfId="0" applyFont="1" applyFill="1" applyBorder="1" applyAlignment="1">
      <alignment horizontal="center"/>
    </xf>
    <xf numFmtId="0" fontId="40" fillId="2" borderId="73" xfId="0" applyFont="1" applyFill="1" applyBorder="1" applyAlignment="1">
      <alignment horizontal="center"/>
    </xf>
    <xf numFmtId="0" fontId="41" fillId="5" borderId="71" xfId="0" applyFont="1" applyFill="1" applyBorder="1" applyAlignment="1">
      <alignment horizontal="center"/>
    </xf>
    <xf numFmtId="0" fontId="41" fillId="6" borderId="78" xfId="0" applyFont="1" applyFill="1" applyBorder="1" applyAlignment="1">
      <alignment horizontal="center"/>
    </xf>
    <xf numFmtId="0" fontId="56" fillId="2" borderId="72" xfId="0" applyFont="1" applyFill="1" applyBorder="1" applyAlignment="1">
      <alignment horizontal="center"/>
    </xf>
    <xf numFmtId="0" fontId="56" fillId="2" borderId="73" xfId="0" applyFont="1" applyFill="1" applyBorder="1" applyAlignment="1">
      <alignment horizontal="center"/>
    </xf>
    <xf numFmtId="0" fontId="6" fillId="16" borderId="67" xfId="0" applyFont="1" applyFill="1" applyBorder="1" applyAlignment="1">
      <alignment horizontal="center"/>
    </xf>
    <xf numFmtId="0" fontId="57" fillId="11" borderId="71" xfId="0" applyFont="1" applyFill="1" applyBorder="1" applyAlignment="1">
      <alignment horizontal="center"/>
    </xf>
    <xf numFmtId="0" fontId="57" fillId="10" borderId="78" xfId="0" applyFont="1" applyFill="1" applyBorder="1" applyAlignment="1">
      <alignment horizontal="center"/>
    </xf>
    <xf numFmtId="0" fontId="14" fillId="11" borderId="79" xfId="0" applyFont="1" applyFill="1" applyBorder="1" applyAlignment="1">
      <alignment horizontal="center"/>
    </xf>
    <xf numFmtId="0" fontId="14" fillId="11" borderId="80" xfId="0" applyFont="1" applyFill="1" applyBorder="1" applyAlignment="1">
      <alignment horizontal="center"/>
    </xf>
    <xf numFmtId="0" fontId="14" fillId="11" borderId="82" xfId="0" applyFont="1" applyFill="1" applyBorder="1" applyAlignment="1">
      <alignment horizontal="center"/>
    </xf>
    <xf numFmtId="0" fontId="67" fillId="2" borderId="3" xfId="0" applyFont="1" applyFill="1" applyBorder="1" applyAlignment="1">
      <alignment horizontal="center"/>
    </xf>
    <xf numFmtId="0" fontId="68" fillId="10" borderId="78" xfId="0" applyFont="1" applyFill="1" applyBorder="1" applyAlignment="1">
      <alignment horizontal="center"/>
    </xf>
    <xf numFmtId="0" fontId="67" fillId="2" borderId="72" xfId="0" applyFont="1" applyFill="1" applyBorder="1" applyAlignment="1">
      <alignment horizontal="center"/>
    </xf>
    <xf numFmtId="0" fontId="67" fillId="2" borderId="73" xfId="0" applyFont="1" applyFill="1" applyBorder="1" applyAlignment="1">
      <alignment horizontal="center"/>
    </xf>
    <xf numFmtId="0" fontId="68" fillId="11" borderId="71" xfId="0" applyFont="1" applyFill="1" applyBorder="1" applyAlignment="1">
      <alignment horizontal="center"/>
    </xf>
    <xf numFmtId="0" fontId="48" fillId="0" borderId="0" xfId="0" applyFont="1" applyAlignment="1"/>
    <xf numFmtId="0" fontId="31" fillId="0" borderId="0" xfId="0" applyFont="1" applyAlignment="1"/>
    <xf numFmtId="0" fontId="49" fillId="0" borderId="0" xfId="0" applyFont="1" applyAlignment="1"/>
    <xf numFmtId="0" fontId="50" fillId="0" borderId="0" xfId="0" applyFont="1" applyAlignment="1"/>
    <xf numFmtId="0" fontId="140" fillId="0" borderId="0" xfId="0" applyFont="1" applyAlignment="1">
      <alignment horizontal="left" vertical="center"/>
    </xf>
    <xf numFmtId="0" fontId="141" fillId="0" borderId="0" xfId="0" applyFont="1" applyAlignment="1">
      <alignment horizontal="left"/>
    </xf>
    <xf numFmtId="0" fontId="115" fillId="0" borderId="0" xfId="0" applyFont="1" applyAlignment="1">
      <alignment horizontal="left" vertical="center"/>
    </xf>
    <xf numFmtId="0" fontId="116" fillId="0" borderId="0" xfId="0" applyFont="1" applyAlignment="1">
      <alignment horizontal="left"/>
    </xf>
    <xf numFmtId="0" fontId="121" fillId="0" borderId="0" xfId="0" applyFont="1" applyAlignment="1">
      <alignment horizontal="left" vertical="center"/>
    </xf>
    <xf numFmtId="0" fontId="122" fillId="0" borderId="0" xfId="0" applyFont="1" applyAlignment="1">
      <alignment horizontal="left"/>
    </xf>
    <xf numFmtId="0" fontId="117" fillId="0" borderId="0" xfId="0" applyFont="1" applyAlignment="1">
      <alignment horizontal="left" vertical="center"/>
    </xf>
    <xf numFmtId="0" fontId="118" fillId="0" borderId="0" xfId="0" applyFont="1" applyAlignment="1">
      <alignment horizontal="left"/>
    </xf>
    <xf numFmtId="0" fontId="119" fillId="0" borderId="0" xfId="0" applyFont="1" applyAlignment="1">
      <alignment horizontal="left" vertical="center"/>
    </xf>
    <xf numFmtId="0" fontId="120" fillId="0" borderId="0" xfId="0" applyFont="1" applyAlignment="1">
      <alignment horizontal="left"/>
    </xf>
    <xf numFmtId="0" fontId="14" fillId="10" borderId="79" xfId="0" applyFont="1" applyFill="1" applyBorder="1" applyAlignment="1">
      <alignment horizontal="center"/>
    </xf>
    <xf numFmtId="0" fontId="14" fillId="10" borderId="80" xfId="0" applyFont="1" applyFill="1" applyBorder="1" applyAlignment="1">
      <alignment horizontal="center"/>
    </xf>
    <xf numFmtId="0" fontId="14" fillId="10" borderId="81" xfId="0" applyFont="1" applyFill="1" applyBorder="1" applyAlignment="1">
      <alignment horizontal="center"/>
    </xf>
    <xf numFmtId="0" fontId="76" fillId="3" borderId="65" xfId="0" applyFont="1" applyFill="1" applyBorder="1" applyAlignment="1">
      <alignment horizontal="center"/>
    </xf>
    <xf numFmtId="0" fontId="76" fillId="3" borderId="25" xfId="0" applyFont="1" applyFill="1" applyBorder="1" applyAlignment="1">
      <alignment horizontal="center"/>
    </xf>
    <xf numFmtId="0" fontId="123" fillId="0" borderId="0" xfId="0" applyFont="1" applyAlignment="1">
      <alignment horizontal="left" vertical="center"/>
    </xf>
    <xf numFmtId="0" fontId="124" fillId="0" borderId="0" xfId="0" applyFont="1" applyAlignment="1">
      <alignment horizontal="left"/>
    </xf>
    <xf numFmtId="0" fontId="81" fillId="0" borderId="61" xfId="0" applyFont="1" applyBorder="1" applyAlignment="1">
      <alignment textRotation="90"/>
    </xf>
    <xf numFmtId="0" fontId="82" fillId="0" borderId="61" xfId="0" applyFont="1" applyBorder="1" applyAlignment="1"/>
    <xf numFmtId="0" fontId="0" fillId="0" borderId="61" xfId="0" applyBorder="1" applyAlignment="1"/>
    <xf numFmtId="0" fontId="82" fillId="0" borderId="0" xfId="0" applyFont="1" applyBorder="1" applyAlignment="1"/>
    <xf numFmtId="0" fontId="0" fillId="0" borderId="0" xfId="0" applyBorder="1" applyAlignment="1"/>
    <xf numFmtId="0" fontId="83" fillId="0" borderId="61" xfId="0" applyFont="1" applyBorder="1" applyAlignment="1">
      <alignment textRotation="90"/>
    </xf>
    <xf numFmtId="0" fontId="83" fillId="0" borderId="0" xfId="0" applyFont="1" applyBorder="1" applyAlignment="1">
      <alignment textRotation="90"/>
    </xf>
    <xf numFmtId="0" fontId="84" fillId="0" borderId="0" xfId="0" applyFont="1" applyFill="1" applyAlignment="1"/>
    <xf numFmtId="0" fontId="82" fillId="0" borderId="0" xfId="0" applyFont="1" applyAlignment="1"/>
    <xf numFmtId="0" fontId="85" fillId="0" borderId="0" xfId="0" applyFont="1" applyAlignment="1"/>
    <xf numFmtId="0" fontId="86" fillId="0" borderId="0" xfId="0" applyFont="1" applyAlignment="1"/>
    <xf numFmtId="0" fontId="87" fillId="0" borderId="0" xfId="0" applyFont="1" applyAlignment="1">
      <alignment textRotation="90"/>
    </xf>
    <xf numFmtId="0" fontId="88" fillId="0" borderId="0" xfId="0" applyFont="1" applyAlignment="1">
      <alignment textRotation="90"/>
    </xf>
    <xf numFmtId="0" fontId="95" fillId="0" borderId="0" xfId="0" applyFont="1" applyAlignment="1">
      <alignment horizontal="left" vertical="center" wrapText="1"/>
    </xf>
    <xf numFmtId="1" fontId="142" fillId="22" borderId="6" xfId="0" applyNumberFormat="1" applyFont="1" applyFill="1" applyBorder="1" applyAlignment="1">
      <alignment horizontal="right" vertical="center"/>
    </xf>
    <xf numFmtId="1" fontId="143" fillId="22" borderId="7" xfId="0" applyNumberFormat="1" applyFont="1" applyFill="1" applyBorder="1" applyAlignment="1">
      <alignment horizontal="center" vertical="center"/>
    </xf>
    <xf numFmtId="1" fontId="142" fillId="22" borderId="8" xfId="0" applyNumberFormat="1" applyFont="1" applyFill="1" applyBorder="1" applyAlignment="1">
      <alignment horizontal="left" vertical="center"/>
    </xf>
    <xf numFmtId="1" fontId="142" fillId="8" borderId="6" xfId="0" applyNumberFormat="1" applyFont="1" applyFill="1" applyBorder="1" applyAlignment="1">
      <alignment horizontal="right" vertical="center"/>
    </xf>
    <xf numFmtId="1" fontId="143" fillId="8" borderId="7" xfId="0" applyNumberFormat="1" applyFont="1" applyFill="1" applyBorder="1" applyAlignment="1">
      <alignment horizontal="center" vertical="center"/>
    </xf>
    <xf numFmtId="1" fontId="142" fillId="8" borderId="8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  <color rgb="FFFF00FF"/>
      <color rgb="FF0000FF"/>
      <color rgb="FFFF99CC"/>
      <color rgb="FF96969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156740</xdr:colOff>
      <xdr:row>44</xdr:row>
      <xdr:rowOff>72341</xdr:rowOff>
    </xdr:from>
    <xdr:to>
      <xdr:col>52</xdr:col>
      <xdr:colOff>122499</xdr:colOff>
      <xdr:row>52</xdr:row>
      <xdr:rowOff>199301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44810" y="10778923"/>
          <a:ext cx="2172183" cy="2152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38100</xdr:colOff>
      <xdr:row>29</xdr:row>
      <xdr:rowOff>190500</xdr:rowOff>
    </xdr:from>
    <xdr:to>
      <xdr:col>70</xdr:col>
      <xdr:colOff>400050</xdr:colOff>
      <xdr:row>37</xdr:row>
      <xdr:rowOff>168275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243300" y="8293100"/>
          <a:ext cx="2190750" cy="221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69</xdr:col>
      <xdr:colOff>25400</xdr:colOff>
      <xdr:row>25</xdr:row>
      <xdr:rowOff>203200</xdr:rowOff>
    </xdr:from>
    <xdr:to>
      <xdr:col>70</xdr:col>
      <xdr:colOff>558800</xdr:colOff>
      <xdr:row>29</xdr:row>
      <xdr:rowOff>241300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449800" y="7188200"/>
          <a:ext cx="1143000" cy="115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68</xdr:col>
      <xdr:colOff>584200</xdr:colOff>
      <xdr:row>5</xdr:row>
      <xdr:rowOff>106538</xdr:rowOff>
    </xdr:from>
    <xdr:to>
      <xdr:col>71</xdr:col>
      <xdr:colOff>596900</xdr:colOff>
      <xdr:row>12</xdr:row>
      <xdr:rowOff>12700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399000" y="1503538"/>
          <a:ext cx="1841500" cy="186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68</xdr:col>
      <xdr:colOff>419379</xdr:colOff>
      <xdr:row>23</xdr:row>
      <xdr:rowOff>177800</xdr:rowOff>
    </xdr:from>
    <xdr:to>
      <xdr:col>72</xdr:col>
      <xdr:colOff>292100</xdr:colOff>
      <xdr:row>32</xdr:row>
      <xdr:rowOff>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462779" y="6604000"/>
          <a:ext cx="2311121" cy="233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Y57"/>
  <sheetViews>
    <sheetView showGridLines="0" topLeftCell="A28" zoomScale="79" zoomScaleNormal="70" workbookViewId="0">
      <selection activeCell="T47" sqref="T47:AF47"/>
    </sheetView>
  </sheetViews>
  <sheetFormatPr defaultRowHeight="12.75"/>
  <cols>
    <col min="1" max="1" width="4" style="1" customWidth="1"/>
    <col min="2" max="2" width="10.42578125" bestFit="1" customWidth="1"/>
    <col min="3" max="3" width="3.140625" customWidth="1"/>
    <col min="4" max="4" width="1" customWidth="1"/>
    <col min="5" max="6" width="3.140625" customWidth="1"/>
    <col min="7" max="7" width="1" customWidth="1"/>
    <col min="8" max="9" width="3.140625" customWidth="1"/>
    <col min="10" max="10" width="1" customWidth="1"/>
    <col min="11" max="12" width="3.140625" customWidth="1"/>
    <col min="13" max="13" width="1" customWidth="1"/>
    <col min="14" max="15" width="3.140625" customWidth="1"/>
    <col min="16" max="16" width="1" customWidth="1"/>
    <col min="17" max="17" width="3.140625" customWidth="1"/>
    <col min="18" max="18" width="3.28515625" customWidth="1"/>
    <col min="19" max="19" width="1" customWidth="1"/>
    <col min="20" max="20" width="3.42578125" customWidth="1"/>
    <col min="21" max="21" width="3.140625" customWidth="1"/>
    <col min="22" max="22" width="1" customWidth="1"/>
    <col min="23" max="24" width="3.140625" customWidth="1"/>
    <col min="25" max="25" width="1" customWidth="1"/>
    <col min="26" max="27" width="3.140625" customWidth="1"/>
    <col min="28" max="28" width="1" customWidth="1"/>
    <col min="29" max="30" width="3.140625" customWidth="1"/>
    <col min="31" max="31" width="1" customWidth="1"/>
    <col min="32" max="33" width="3.140625" customWidth="1"/>
    <col min="34" max="34" width="1" customWidth="1"/>
    <col min="35" max="36" width="3.140625" customWidth="1"/>
    <col min="37" max="37" width="1" customWidth="1"/>
    <col min="38" max="39" width="3.140625" customWidth="1"/>
    <col min="40" max="40" width="1" customWidth="1"/>
    <col min="41" max="42" width="3.140625" customWidth="1"/>
    <col min="43" max="43" width="1" customWidth="1"/>
    <col min="44" max="45" width="3.140625" customWidth="1"/>
    <col min="46" max="46" width="1" customWidth="1"/>
    <col min="47" max="48" width="3.140625" customWidth="1"/>
    <col min="49" max="49" width="1" customWidth="1"/>
    <col min="50" max="51" width="3.140625" customWidth="1"/>
    <col min="52" max="52" width="1" customWidth="1"/>
    <col min="53" max="54" width="3.140625" customWidth="1"/>
    <col min="55" max="55" width="1" customWidth="1"/>
    <col min="56" max="57" width="3.140625" customWidth="1"/>
    <col min="58" max="58" width="1" customWidth="1"/>
    <col min="59" max="60" width="3.140625" customWidth="1"/>
    <col min="61" max="61" width="1" customWidth="1"/>
    <col min="62" max="63" width="3.140625" customWidth="1"/>
    <col min="64" max="64" width="1" customWidth="1"/>
    <col min="65" max="66" width="3.140625" customWidth="1"/>
    <col min="67" max="67" width="1" customWidth="1"/>
    <col min="68" max="69" width="3.140625" customWidth="1"/>
    <col min="70" max="70" width="1" customWidth="1"/>
    <col min="71" max="72" width="3.140625" customWidth="1"/>
    <col min="73" max="73" width="1" customWidth="1"/>
    <col min="74" max="75" width="3.140625" customWidth="1"/>
    <col min="76" max="76" width="1" customWidth="1"/>
    <col min="77" max="78" width="3.140625" customWidth="1"/>
    <col min="79" max="79" width="1" customWidth="1"/>
    <col min="80" max="81" width="3.140625" customWidth="1"/>
    <col min="82" max="82" width="1" customWidth="1"/>
    <col min="83" max="84" width="3.140625" customWidth="1"/>
    <col min="85" max="85" width="1" customWidth="1"/>
    <col min="86" max="87" width="3.140625" customWidth="1"/>
    <col min="88" max="88" width="1" customWidth="1"/>
    <col min="89" max="90" width="3.140625" customWidth="1"/>
    <col min="91" max="91" width="1" customWidth="1"/>
    <col min="92" max="92" width="3.140625" customWidth="1"/>
    <col min="93" max="93" width="5.7109375" customWidth="1"/>
    <col min="94" max="94" width="4.42578125" bestFit="1" customWidth="1"/>
    <col min="95" max="95" width="1" customWidth="1"/>
    <col min="96" max="96" width="4.42578125" bestFit="1" customWidth="1"/>
    <col min="97" max="97" width="6.7109375" customWidth="1"/>
    <col min="98" max="98" width="4.7109375" customWidth="1"/>
    <col min="99" max="99" width="1" customWidth="1"/>
    <col min="100" max="100" width="11.5703125" bestFit="1" customWidth="1"/>
    <col min="101" max="101" width="4.140625" customWidth="1"/>
    <col min="102" max="102" width="4.7109375" customWidth="1"/>
    <col min="103" max="103" width="12" customWidth="1"/>
  </cols>
  <sheetData>
    <row r="1" spans="1:103" ht="30" customHeight="1" thickTop="1" thickBot="1">
      <c r="A1" s="672" t="s">
        <v>95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3"/>
      <c r="AL1" s="673"/>
      <c r="AM1" s="673"/>
      <c r="AN1" s="673"/>
      <c r="AO1" s="673"/>
      <c r="AP1" s="673"/>
      <c r="AQ1" s="673"/>
      <c r="AR1" s="673"/>
      <c r="AS1" s="673"/>
      <c r="AT1" s="673"/>
      <c r="AU1" s="673"/>
      <c r="AV1" s="673"/>
      <c r="AW1" s="673"/>
      <c r="AX1" s="673"/>
      <c r="AY1" s="673"/>
      <c r="AZ1" s="673"/>
      <c r="BA1" s="673"/>
      <c r="BB1" s="673"/>
      <c r="BC1" s="673"/>
      <c r="BD1" s="673"/>
      <c r="BE1" s="673"/>
      <c r="BF1" s="673"/>
      <c r="BG1" s="673"/>
      <c r="BH1" s="673"/>
      <c r="BI1" s="673"/>
      <c r="BJ1" s="673"/>
      <c r="BK1" s="673"/>
      <c r="BL1" s="673"/>
      <c r="BM1" s="673"/>
      <c r="BN1" s="673"/>
      <c r="BO1" s="673"/>
      <c r="BP1" s="673"/>
      <c r="BQ1" s="673"/>
      <c r="BR1" s="673"/>
      <c r="BS1" s="673"/>
      <c r="BT1" s="673"/>
      <c r="BU1" s="673"/>
      <c r="BV1" s="673"/>
      <c r="BW1" s="673"/>
      <c r="BX1" s="673"/>
      <c r="BY1" s="673"/>
      <c r="BZ1" s="673"/>
      <c r="CA1" s="673"/>
      <c r="CB1" s="673"/>
      <c r="CC1" s="673"/>
      <c r="CD1" s="673"/>
      <c r="CE1" s="673"/>
      <c r="CF1" s="673"/>
      <c r="CG1" s="673"/>
      <c r="CH1" s="673"/>
      <c r="CI1" s="673"/>
      <c r="CJ1" s="673"/>
      <c r="CK1" s="673"/>
      <c r="CL1" s="673"/>
      <c r="CM1" s="673"/>
      <c r="CN1" s="674"/>
      <c r="CO1" s="653" t="s">
        <v>0</v>
      </c>
      <c r="CP1" s="654"/>
      <c r="CQ1" s="654"/>
      <c r="CR1" s="654"/>
      <c r="CS1" s="654"/>
      <c r="CT1" s="654"/>
      <c r="CU1" s="654"/>
      <c r="CV1" s="654"/>
      <c r="CW1" s="649" t="s">
        <v>59</v>
      </c>
      <c r="CX1" s="650"/>
      <c r="CY1" s="670" t="s">
        <v>66</v>
      </c>
    </row>
    <row r="2" spans="1:103" ht="15" customHeight="1" thickBot="1">
      <c r="A2" s="2"/>
      <c r="B2" s="3" t="s">
        <v>1</v>
      </c>
      <c r="C2" s="669">
        <v>1</v>
      </c>
      <c r="D2" s="669"/>
      <c r="E2" s="669"/>
      <c r="F2" s="652">
        <v>2</v>
      </c>
      <c r="G2" s="652"/>
      <c r="H2" s="652"/>
      <c r="I2" s="652">
        <v>3</v>
      </c>
      <c r="J2" s="652"/>
      <c r="K2" s="652"/>
      <c r="L2" s="652">
        <v>4</v>
      </c>
      <c r="M2" s="652"/>
      <c r="N2" s="652"/>
      <c r="O2" s="652">
        <v>5</v>
      </c>
      <c r="P2" s="652"/>
      <c r="Q2" s="652"/>
      <c r="R2" s="652">
        <v>6</v>
      </c>
      <c r="S2" s="652"/>
      <c r="T2" s="652"/>
      <c r="U2" s="652">
        <v>7</v>
      </c>
      <c r="V2" s="652"/>
      <c r="W2" s="652"/>
      <c r="X2" s="652">
        <v>8</v>
      </c>
      <c r="Y2" s="652"/>
      <c r="Z2" s="652"/>
      <c r="AA2" s="652">
        <v>9</v>
      </c>
      <c r="AB2" s="652"/>
      <c r="AC2" s="652"/>
      <c r="AD2" s="652">
        <v>10</v>
      </c>
      <c r="AE2" s="652"/>
      <c r="AF2" s="652"/>
      <c r="AG2" s="652">
        <v>11</v>
      </c>
      <c r="AH2" s="652"/>
      <c r="AI2" s="652"/>
      <c r="AJ2" s="651">
        <v>12</v>
      </c>
      <c r="AK2" s="651"/>
      <c r="AL2" s="652"/>
      <c r="AM2" s="651">
        <v>13</v>
      </c>
      <c r="AN2" s="651"/>
      <c r="AO2" s="652"/>
      <c r="AP2" s="651">
        <v>14</v>
      </c>
      <c r="AQ2" s="651"/>
      <c r="AR2" s="652"/>
      <c r="AS2" s="651">
        <v>15</v>
      </c>
      <c r="AT2" s="651"/>
      <c r="AU2" s="652"/>
      <c r="AV2" s="651">
        <v>16</v>
      </c>
      <c r="AW2" s="651"/>
      <c r="AX2" s="652"/>
      <c r="AY2" s="651">
        <v>17</v>
      </c>
      <c r="AZ2" s="651"/>
      <c r="BA2" s="652"/>
      <c r="BB2" s="651">
        <v>18</v>
      </c>
      <c r="BC2" s="651"/>
      <c r="BD2" s="652"/>
      <c r="BE2" s="651">
        <v>19</v>
      </c>
      <c r="BF2" s="651"/>
      <c r="BG2" s="652"/>
      <c r="BH2" s="651">
        <v>20</v>
      </c>
      <c r="BI2" s="651"/>
      <c r="BJ2" s="652"/>
      <c r="BK2" s="651">
        <v>21</v>
      </c>
      <c r="BL2" s="651"/>
      <c r="BM2" s="652"/>
      <c r="BN2" s="651">
        <v>22</v>
      </c>
      <c r="BO2" s="651"/>
      <c r="BP2" s="652"/>
      <c r="BQ2" s="651">
        <v>23</v>
      </c>
      <c r="BR2" s="651"/>
      <c r="BS2" s="652"/>
      <c r="BT2" s="651">
        <v>24</v>
      </c>
      <c r="BU2" s="651"/>
      <c r="BV2" s="652"/>
      <c r="BW2" s="651">
        <v>25</v>
      </c>
      <c r="BX2" s="651"/>
      <c r="BY2" s="652"/>
      <c r="BZ2" s="651">
        <v>26</v>
      </c>
      <c r="CA2" s="651"/>
      <c r="CB2" s="652"/>
      <c r="CC2" s="651">
        <v>27</v>
      </c>
      <c r="CD2" s="651"/>
      <c r="CE2" s="652"/>
      <c r="CF2" s="651">
        <v>28</v>
      </c>
      <c r="CG2" s="651"/>
      <c r="CH2" s="652"/>
      <c r="CI2" s="651">
        <v>29</v>
      </c>
      <c r="CJ2" s="651"/>
      <c r="CK2" s="652"/>
      <c r="CL2" s="651">
        <v>30</v>
      </c>
      <c r="CM2" s="651"/>
      <c r="CN2" s="652"/>
      <c r="CO2" s="37">
        <v>31</v>
      </c>
      <c r="CP2" s="655">
        <v>32</v>
      </c>
      <c r="CQ2" s="655"/>
      <c r="CR2" s="655"/>
      <c r="CS2" s="4">
        <v>33</v>
      </c>
      <c r="CT2" s="666">
        <v>34</v>
      </c>
      <c r="CU2" s="667"/>
      <c r="CV2" s="667"/>
      <c r="CW2" s="174">
        <v>35</v>
      </c>
      <c r="CX2" s="174">
        <v>36</v>
      </c>
      <c r="CY2" s="670"/>
    </row>
    <row r="3" spans="1:103" ht="19.5" customHeight="1">
      <c r="A3" s="5"/>
      <c r="B3" s="368" t="s">
        <v>68</v>
      </c>
      <c r="C3" s="661" t="str">
        <f>B4</f>
        <v>Ondřej</v>
      </c>
      <c r="D3" s="661"/>
      <c r="E3" s="661"/>
      <c r="F3" s="661" t="str">
        <f>B5</f>
        <v>Tomáš</v>
      </c>
      <c r="G3" s="661"/>
      <c r="H3" s="661"/>
      <c r="I3" s="661" t="str">
        <f>B6</f>
        <v>Filip</v>
      </c>
      <c r="J3" s="661"/>
      <c r="K3" s="661"/>
      <c r="L3" s="661" t="str">
        <f>B7</f>
        <v>Romana</v>
      </c>
      <c r="M3" s="661"/>
      <c r="N3" s="661"/>
      <c r="O3" s="661" t="str">
        <f>B8</f>
        <v>Zdeněk</v>
      </c>
      <c r="P3" s="661"/>
      <c r="Q3" s="661"/>
      <c r="R3" s="661" t="str">
        <f>B9</f>
        <v>Jirka</v>
      </c>
      <c r="S3" s="661"/>
      <c r="T3" s="661"/>
      <c r="U3" s="661" t="str">
        <f>B10</f>
        <v>Horst</v>
      </c>
      <c r="V3" s="661"/>
      <c r="W3" s="661"/>
      <c r="X3" s="661" t="str">
        <f>B11</f>
        <v>Adrian</v>
      </c>
      <c r="Y3" s="661"/>
      <c r="Z3" s="661"/>
      <c r="AA3" s="661" t="str">
        <f>B12</f>
        <v>Zdeňka</v>
      </c>
      <c r="AB3" s="661"/>
      <c r="AC3" s="661"/>
      <c r="AD3" s="660" t="str">
        <f>B13</f>
        <v>Dára</v>
      </c>
      <c r="AE3" s="660"/>
      <c r="AF3" s="660"/>
      <c r="AG3" s="660" t="str">
        <f>B14</f>
        <v>Honza</v>
      </c>
      <c r="AH3" s="660"/>
      <c r="AI3" s="660"/>
      <c r="AJ3" s="659" t="str">
        <f>B15</f>
        <v>Alžběta</v>
      </c>
      <c r="AK3" s="659"/>
      <c r="AL3" s="668"/>
      <c r="AM3" s="662" t="str">
        <f>B16</f>
        <v>Šéfík</v>
      </c>
      <c r="AN3" s="662"/>
      <c r="AO3" s="662"/>
      <c r="AP3" s="659" t="str">
        <f>B17</f>
        <v>Michal</v>
      </c>
      <c r="AQ3" s="659"/>
      <c r="AR3" s="660"/>
      <c r="AS3" s="659" t="str">
        <f>B18</f>
        <v>Monika</v>
      </c>
      <c r="AT3" s="659"/>
      <c r="AU3" s="660"/>
      <c r="AV3" s="659" t="str">
        <f>B19</f>
        <v>Aleš</v>
      </c>
      <c r="AW3" s="659"/>
      <c r="AX3" s="660"/>
      <c r="AY3" s="659" t="str">
        <f>B20</f>
        <v>Manish</v>
      </c>
      <c r="AZ3" s="659"/>
      <c r="BA3" s="660"/>
      <c r="BB3" s="659" t="str">
        <f>B21</f>
        <v>Siddha</v>
      </c>
      <c r="BC3" s="659"/>
      <c r="BD3" s="660"/>
      <c r="BE3" s="659" t="str">
        <f>B22</f>
        <v>Jacky</v>
      </c>
      <c r="BF3" s="659"/>
      <c r="BG3" s="660"/>
      <c r="BH3" s="656" t="str">
        <f>B23</f>
        <v>Dominik</v>
      </c>
      <c r="BI3" s="656"/>
      <c r="BJ3" s="657"/>
      <c r="BK3" s="656">
        <f>B24</f>
        <v>0</v>
      </c>
      <c r="BL3" s="656"/>
      <c r="BM3" s="657"/>
      <c r="BN3" s="656">
        <f>B25</f>
        <v>0</v>
      </c>
      <c r="BO3" s="656"/>
      <c r="BP3" s="657"/>
      <c r="BQ3" s="656">
        <f>B26</f>
        <v>0</v>
      </c>
      <c r="BR3" s="656"/>
      <c r="BS3" s="657"/>
      <c r="BT3" s="656">
        <f>B27</f>
        <v>0</v>
      </c>
      <c r="BU3" s="656"/>
      <c r="BV3" s="657"/>
      <c r="BW3" s="656">
        <f>B28</f>
        <v>0</v>
      </c>
      <c r="BX3" s="656"/>
      <c r="BY3" s="657"/>
      <c r="BZ3" s="656">
        <f>B29</f>
        <v>0</v>
      </c>
      <c r="CA3" s="656"/>
      <c r="CB3" s="657"/>
      <c r="CC3" s="656">
        <f>B30</f>
        <v>0</v>
      </c>
      <c r="CD3" s="656"/>
      <c r="CE3" s="657"/>
      <c r="CF3" s="656">
        <f>B31</f>
        <v>0</v>
      </c>
      <c r="CG3" s="656"/>
      <c r="CH3" s="657"/>
      <c r="CI3" s="656">
        <f>B32</f>
        <v>0</v>
      </c>
      <c r="CJ3" s="656"/>
      <c r="CK3" s="657"/>
      <c r="CL3" s="656">
        <f>B33</f>
        <v>0</v>
      </c>
      <c r="CM3" s="656"/>
      <c r="CN3" s="657"/>
      <c r="CO3" s="161" t="s">
        <v>9</v>
      </c>
      <c r="CP3" s="658" t="s">
        <v>10</v>
      </c>
      <c r="CQ3" s="658"/>
      <c r="CR3" s="658"/>
      <c r="CS3" s="162" t="s">
        <v>11</v>
      </c>
      <c r="CT3" s="676" t="s">
        <v>12</v>
      </c>
      <c r="CU3" s="676"/>
      <c r="CV3" s="676"/>
      <c r="CW3" s="174" t="s">
        <v>9</v>
      </c>
      <c r="CX3" s="648" t="s">
        <v>67</v>
      </c>
      <c r="CY3" s="670"/>
    </row>
    <row r="4" spans="1:103" ht="19.5" customHeight="1">
      <c r="A4" s="44">
        <v>1</v>
      </c>
      <c r="B4" s="387" t="s">
        <v>2</v>
      </c>
      <c r="C4" s="647" t="s">
        <v>30</v>
      </c>
      <c r="D4" s="647"/>
      <c r="E4" s="647"/>
      <c r="F4" s="7">
        <f>E5</f>
        <v>25</v>
      </c>
      <c r="G4" s="8" t="s">
        <v>14</v>
      </c>
      <c r="H4" s="9">
        <f>C5</f>
        <v>7</v>
      </c>
      <c r="I4" s="7">
        <f>E6</f>
        <v>4</v>
      </c>
      <c r="J4" s="8" t="s">
        <v>14</v>
      </c>
      <c r="K4" s="9">
        <f>C6</f>
        <v>21</v>
      </c>
      <c r="L4" s="7">
        <f>E7</f>
        <v>12</v>
      </c>
      <c r="M4" s="8" t="s">
        <v>14</v>
      </c>
      <c r="N4" s="9">
        <f>C7</f>
        <v>20</v>
      </c>
      <c r="O4" s="7">
        <f>E8</f>
        <v>6</v>
      </c>
      <c r="P4" s="8" t="s">
        <v>14</v>
      </c>
      <c r="Q4" s="9">
        <f>C8</f>
        <v>22</v>
      </c>
      <c r="R4" s="7">
        <f>E9</f>
        <v>17</v>
      </c>
      <c r="S4" s="8" t="s">
        <v>14</v>
      </c>
      <c r="T4" s="9">
        <f>C9</f>
        <v>19</v>
      </c>
      <c r="U4" s="7">
        <f>E10</f>
        <v>6</v>
      </c>
      <c r="V4" s="8" t="s">
        <v>14</v>
      </c>
      <c r="W4" s="9">
        <f>C10</f>
        <v>25</v>
      </c>
      <c r="X4" s="7">
        <f>E11</f>
        <v>25</v>
      </c>
      <c r="Y4" s="8" t="s">
        <v>14</v>
      </c>
      <c r="Z4" s="9">
        <f>C11</f>
        <v>0</v>
      </c>
      <c r="AA4" s="7">
        <f>E12</f>
        <v>25</v>
      </c>
      <c r="AB4" s="8" t="s">
        <v>14</v>
      </c>
      <c r="AC4" s="9">
        <f>C12</f>
        <v>6</v>
      </c>
      <c r="AD4" s="48">
        <f>E13</f>
        <v>25</v>
      </c>
      <c r="AE4" s="49" t="s">
        <v>14</v>
      </c>
      <c r="AF4" s="50">
        <f>C13</f>
        <v>2</v>
      </c>
      <c r="AG4" s="48">
        <f>E14</f>
        <v>20</v>
      </c>
      <c r="AH4" s="49" t="s">
        <v>14</v>
      </c>
      <c r="AI4" s="50">
        <f>C14</f>
        <v>11</v>
      </c>
      <c r="AJ4" s="48">
        <f>E15</f>
        <v>25</v>
      </c>
      <c r="AK4" s="49" t="s">
        <v>14</v>
      </c>
      <c r="AL4" s="58">
        <f>C15</f>
        <v>4</v>
      </c>
      <c r="AM4" s="538">
        <f>E16</f>
        <v>0</v>
      </c>
      <c r="AN4" s="539" t="s">
        <v>14</v>
      </c>
      <c r="AO4" s="535">
        <f>C16</f>
        <v>0</v>
      </c>
      <c r="AP4" s="48">
        <f>E17</f>
        <v>25</v>
      </c>
      <c r="AQ4" s="49" t="s">
        <v>14</v>
      </c>
      <c r="AR4" s="50">
        <f>C17</f>
        <v>7</v>
      </c>
      <c r="AS4" s="97">
        <f>E18</f>
        <v>25</v>
      </c>
      <c r="AT4" s="49" t="s">
        <v>14</v>
      </c>
      <c r="AU4" s="58">
        <f>C18</f>
        <v>0</v>
      </c>
      <c r="AV4" s="48">
        <f>E19</f>
        <v>25</v>
      </c>
      <c r="AW4" s="49" t="s">
        <v>14</v>
      </c>
      <c r="AX4" s="50">
        <f>C19</f>
        <v>8</v>
      </c>
      <c r="AY4" s="97">
        <f>E20</f>
        <v>25</v>
      </c>
      <c r="AZ4" s="49" t="s">
        <v>14</v>
      </c>
      <c r="BA4" s="50">
        <f>C20</f>
        <v>3</v>
      </c>
      <c r="BB4" s="97">
        <f>E21</f>
        <v>25</v>
      </c>
      <c r="BC4" s="49" t="s">
        <v>14</v>
      </c>
      <c r="BD4" s="50">
        <f>C21</f>
        <v>16</v>
      </c>
      <c r="BE4" s="97">
        <f>E22</f>
        <v>25</v>
      </c>
      <c r="BF4" s="49" t="s">
        <v>14</v>
      </c>
      <c r="BG4" s="50">
        <f>C22</f>
        <v>5</v>
      </c>
      <c r="BH4" s="165">
        <f>E23</f>
        <v>0</v>
      </c>
      <c r="BI4" s="61" t="s">
        <v>14</v>
      </c>
      <c r="BJ4" s="62">
        <f>C23</f>
        <v>0</v>
      </c>
      <c r="BK4" s="60">
        <f>E24</f>
        <v>0</v>
      </c>
      <c r="BL4" s="61" t="s">
        <v>14</v>
      </c>
      <c r="BM4" s="84">
        <f>C24</f>
        <v>0</v>
      </c>
      <c r="BN4" s="60">
        <f>E25</f>
        <v>0</v>
      </c>
      <c r="BO4" s="61" t="s">
        <v>14</v>
      </c>
      <c r="BP4" s="84">
        <f>C25</f>
        <v>0</v>
      </c>
      <c r="BQ4" s="165">
        <f>E26</f>
        <v>0</v>
      </c>
      <c r="BR4" s="61" t="s">
        <v>14</v>
      </c>
      <c r="BS4" s="84">
        <f>C26</f>
        <v>0</v>
      </c>
      <c r="BT4" s="165">
        <f>E27</f>
        <v>0</v>
      </c>
      <c r="BU4" s="61" t="s">
        <v>14</v>
      </c>
      <c r="BV4" s="84">
        <f>C27</f>
        <v>0</v>
      </c>
      <c r="BW4" s="165">
        <f>E28</f>
        <v>0</v>
      </c>
      <c r="BX4" s="61" t="s">
        <v>14</v>
      </c>
      <c r="BY4" s="84">
        <f>C28</f>
        <v>0</v>
      </c>
      <c r="BZ4" s="165">
        <f>E29</f>
        <v>0</v>
      </c>
      <c r="CA4" s="61" t="s">
        <v>14</v>
      </c>
      <c r="CB4" s="84">
        <f>C29</f>
        <v>0</v>
      </c>
      <c r="CC4" s="165">
        <f>E30</f>
        <v>0</v>
      </c>
      <c r="CD4" s="61" t="s">
        <v>14</v>
      </c>
      <c r="CE4" s="84">
        <f>C30</f>
        <v>0</v>
      </c>
      <c r="CF4" s="165">
        <f>E31</f>
        <v>0</v>
      </c>
      <c r="CG4" s="61" t="s">
        <v>14</v>
      </c>
      <c r="CH4" s="84">
        <f>C31</f>
        <v>0</v>
      </c>
      <c r="CI4" s="165">
        <f>E32</f>
        <v>0</v>
      </c>
      <c r="CJ4" s="61" t="s">
        <v>14</v>
      </c>
      <c r="CK4" s="84">
        <f>C32</f>
        <v>0</v>
      </c>
      <c r="CL4" s="60">
        <f>E33</f>
        <v>0</v>
      </c>
      <c r="CM4" s="61" t="s">
        <v>14</v>
      </c>
      <c r="CN4" s="62">
        <f>C33</f>
        <v>0</v>
      </c>
      <c r="CO4" s="168">
        <f>CW4+IF(BE4&gt;BG4,2,"0")+IF(BE4=BG4,1)*IF(BE4+BG4=0,0,1)+IF(BH4&gt;BJ4,2,"0")+IF(BH4=BJ4,1)*IF(BH4+BJ4=0,0,1)+IF(BK4&gt;BM4,2,"0")+IF(BK4=BM4,1)*IF(BK4+BM4=0,0,1)+IF(BN4&gt;BP4,2,"0")+IF(BN4=BP4,1)*IF(BN4+BP4=0,0,1)+IF(BQ4&gt;BS4,2,"0")+IF(BQ4=BS4,1)*IF(BQ4+BS4=0,0,1)+IF(BT4&gt;BV4,2,"0")+IF(BT4=BV4,1)*IF(BT4+BV4=0,0,1)+IF(BW4&gt;BY4,2,"0")+IF(BW4=BY4,1)*IF(BW4+BY4=0,0,1)+IF(BZ4&gt;CB4,2,"0")+IF(BZ4=CB4,1)*IF(BZ4+CB4=0,0,1)+IF(CC4&gt;CE4,2,"0")+IF(CC4=CE4,1)*IF(CC4+CE4=0,0,1)+IF(CF4&gt;CH4,2,"0")+IF(CF4=CH4,1)*IF(CF4+CH4=0,0,1)+IF(CI4&gt;CK4,2,"0")+IF(CI4=CK4,1)*IF(CI4+CK4=0,0,1)+IF(CL4&gt;CN4,2,"0")+IF(CL4=CN4,1)*IF(CL4+CN4=0,0,1)</f>
        <v>24</v>
      </c>
      <c r="CP4" s="11">
        <f>SUM(F4,I4,L4,O4,R4,U4,X4,AA4,AD4,AG4,AJ4,AM4,AP4,CL4,AS4,AV4,AY4,BB4,BE4,BH4,BK4,BN4,BQ4,BT4,BW4,BZ4,CC4,CF4,CI4)</f>
        <v>340</v>
      </c>
      <c r="CQ4" s="12" t="s">
        <v>14</v>
      </c>
      <c r="CR4" s="13">
        <f>SUM(H4,K4,N4,Q4,T4,W4,Z4,AC4,AF4,AI4,AL4,AO4,AR4,CN4,AU4,AX4,BA4,BD4,BG4,BJ4,BM4,BP4,BS4,BV4,BY4,CB4,CE4,CH4,CK4)</f>
        <v>176</v>
      </c>
      <c r="CS4" s="163">
        <f t="shared" ref="CS4:CS14" si="0">CP4-CR4</f>
        <v>164</v>
      </c>
      <c r="CT4" s="169">
        <f>IF(poznámky!C1=1,poznámky!A19)+IF(poznámky!C2=1,poznámky!A20)+IF(poznámky!C3=1,poznámky!A21)+IF(poznámky!C4=1,poznámky!A22)+IF(poznámky!C5=1,poznámky!A23)+IF(poznámky!C6=1,poznámky!A24)+IF(poznámky!C7=1,poznámky!A25)+IF(poznámky!C8=1,poznámky!A26)+IF(poznámky!C9=1,poznámky!A27)+IF(poznámky!C10=1,poznámky!A28)+IF(poznámky!C11=1,poznámky!A29)+IF(poznámky!C12=1,poznámky!A30)+IF(poznámky!C13=1,poznámky!A31)+IF(poznámky!C14=1,poznámky!A32)+IF(poznámky!C15=1,poznámky!A33)+IF(poznámky!C16=1,poznámky!A34)+IF(poznámky!C17=1,poznámky!A35)+IF(poznámky!C18=1,poznámky!A36)+IF(poznámky!C19=1,poznámky!A37)+IF(poznámky!C20=1,poznámky!A38)+IF(poznámky!C21=1,poznámky!A39)+IF(poznámky!C22=1,poznámky!A40)+IF(poznámky!C23=1,poznámky!A41)+IF(poznámky!C24=1,poznámky!A42)+IF(poznámky!C25=1,poznámky!A43)+IF(poznámky!C26=1,poznámky!A44)+IF(poznámky!C27=1,poznámky!A45)+IF(poznámky!C28=1,poznámky!A46)+IF(poznámky!C29=1,poznámky!A47)+IF(poznámky!C30=1,poznámky!A48)</f>
        <v>4</v>
      </c>
      <c r="CU4" s="30" t="s">
        <v>21</v>
      </c>
      <c r="CV4" s="160" t="str">
        <f t="shared" ref="CV4:CV33" si="1">B4</f>
        <v>Ondřej</v>
      </c>
      <c r="CW4" s="174">
        <f>IF(F4&gt;H4,2,"0")+IF(F4=H4,1)*IF(F4+H4=0,0,1)+IF(I4&gt;K4,2,"0")+IF(I4=K4,1)*IF(I4+K4=0,0,1)+IF(L4&gt;N4,2,"0")+IF(L4=N4,1)*IF(L4+N4=0,0,1)+IF(O4&gt;Q4,2,"0")+IF(O4=Q4,1)*IF(O4+Q4=0,0,1)+IF(R4&gt;T4,2,"0")+IF(R4=T4,1)*IF(R4+T4=0,0,1)+IF(U4&gt;W4,2,"0")+IF(U4=W4,1)*IF(U4+W4=0,0,1)+IF(X4&gt;Z4,2,"0")+IF(X4=Z4,1)*IF(X4+Z4=0,0,1)+IF(AA4&gt;AC4,2,"0")+IF(AA4=AC4,1)*IF(AA4+AC4=0,0,1)+IF(AD4&gt;AF4,2,"0")+IF(AD4=AF4,1)*IF(AD4+AF4=0,0,1)+IF(AG4&gt;AI4,2,"0")+IF(AG4=AI4,1)*IF(AG4+AI4=0,0,1)+IF(AJ4&gt;AL4,2,"0")+IF(AJ4=AL4,1)*IF(AJ4+AL4=0,0,1)+IF(AM4&gt;AO4,2,"0")+IF(AM4=AO4,1)*IF(AM4+AO4=0,0,1)+IF(AP4&gt;AR4,2,"0")+IF(AP4=AR4,1)*IF(AP4+AR4=0,0,1)+IF(AS4&gt;AU4,2,"0")+IF(AS4=AU4,1)*IF(AS4+AU4=0,0,1)+IF(AV4&gt;AX4,2,"0")+IF(AV4=AX4,1)*IF(AV4+AX4=0,0,1)+IF(AY4&gt;BA4,2,"0")+IF(AY4=BA4,1)*IF(AY4+BA4=0,0,1)+IF(BB4&gt;BD4,2,"0")+IF(BB4=BD4,1)*IF(BB4+BD4=0,0,1)</f>
        <v>22</v>
      </c>
      <c r="CX4" s="648"/>
      <c r="CY4" s="670"/>
    </row>
    <row r="5" spans="1:103" ht="19.5" customHeight="1">
      <c r="A5" s="44">
        <v>2</v>
      </c>
      <c r="B5" s="387" t="s">
        <v>3</v>
      </c>
      <c r="C5" s="468">
        <v>7</v>
      </c>
      <c r="D5" s="391" t="s">
        <v>14</v>
      </c>
      <c r="E5" s="469">
        <v>25</v>
      </c>
      <c r="F5" s="647" t="s">
        <v>16</v>
      </c>
      <c r="G5" s="647"/>
      <c r="H5" s="647"/>
      <c r="I5" s="14">
        <f>H6</f>
        <v>0</v>
      </c>
      <c r="J5" s="8" t="s">
        <v>14</v>
      </c>
      <c r="K5" s="15">
        <f>F6</f>
        <v>25</v>
      </c>
      <c r="L5" s="14">
        <f>H7</f>
        <v>18</v>
      </c>
      <c r="M5" s="8" t="s">
        <v>14</v>
      </c>
      <c r="N5" s="15">
        <f>F7</f>
        <v>19</v>
      </c>
      <c r="O5" s="14">
        <f>H8</f>
        <v>4</v>
      </c>
      <c r="P5" s="8" t="s">
        <v>14</v>
      </c>
      <c r="Q5" s="15">
        <f>F8</f>
        <v>24</v>
      </c>
      <c r="R5" s="14">
        <f>H9</f>
        <v>25</v>
      </c>
      <c r="S5" s="8" t="s">
        <v>14</v>
      </c>
      <c r="T5" s="15">
        <f>F9</f>
        <v>6</v>
      </c>
      <c r="U5" s="14">
        <f>H10</f>
        <v>0</v>
      </c>
      <c r="V5" s="8" t="s">
        <v>14</v>
      </c>
      <c r="W5" s="15">
        <f>F10</f>
        <v>25</v>
      </c>
      <c r="X5" s="14">
        <f>H11</f>
        <v>25</v>
      </c>
      <c r="Y5" s="8" t="s">
        <v>14</v>
      </c>
      <c r="Z5" s="15">
        <f>F11</f>
        <v>0</v>
      </c>
      <c r="AA5" s="14">
        <f>H12</f>
        <v>25</v>
      </c>
      <c r="AB5" s="8" t="s">
        <v>14</v>
      </c>
      <c r="AC5" s="15">
        <f>F12</f>
        <v>9</v>
      </c>
      <c r="AD5" s="51">
        <f>H13</f>
        <v>19</v>
      </c>
      <c r="AE5" s="49" t="s">
        <v>14</v>
      </c>
      <c r="AF5" s="52">
        <f>F13</f>
        <v>7</v>
      </c>
      <c r="AG5" s="51">
        <f>H14</f>
        <v>10</v>
      </c>
      <c r="AH5" s="49" t="s">
        <v>14</v>
      </c>
      <c r="AI5" s="52">
        <f>F14</f>
        <v>25</v>
      </c>
      <c r="AJ5" s="48">
        <f>H15</f>
        <v>25</v>
      </c>
      <c r="AK5" s="49" t="s">
        <v>14</v>
      </c>
      <c r="AL5" s="59">
        <f>F15</f>
        <v>2</v>
      </c>
      <c r="AM5" s="540">
        <f>H16</f>
        <v>0</v>
      </c>
      <c r="AN5" s="539" t="s">
        <v>14</v>
      </c>
      <c r="AO5" s="541">
        <f>F16</f>
        <v>0</v>
      </c>
      <c r="AP5" s="51">
        <f>H17</f>
        <v>25</v>
      </c>
      <c r="AQ5" s="49" t="s">
        <v>14</v>
      </c>
      <c r="AR5" s="52">
        <f>F17</f>
        <v>12</v>
      </c>
      <c r="AS5" s="98">
        <f>H18</f>
        <v>25</v>
      </c>
      <c r="AT5" s="49" t="s">
        <v>14</v>
      </c>
      <c r="AU5" s="59">
        <f>F18</f>
        <v>1</v>
      </c>
      <c r="AV5" s="51">
        <f>H19</f>
        <v>25</v>
      </c>
      <c r="AW5" s="49" t="s">
        <v>14</v>
      </c>
      <c r="AX5" s="52">
        <f>F19</f>
        <v>1</v>
      </c>
      <c r="AY5" s="98">
        <f>H20</f>
        <v>25</v>
      </c>
      <c r="AZ5" s="49" t="s">
        <v>14</v>
      </c>
      <c r="BA5" s="52">
        <f>F20</f>
        <v>3</v>
      </c>
      <c r="BB5" s="98">
        <f>H21</f>
        <v>14</v>
      </c>
      <c r="BC5" s="49" t="s">
        <v>14</v>
      </c>
      <c r="BD5" s="52">
        <f>F21</f>
        <v>20</v>
      </c>
      <c r="BE5" s="97">
        <f>H22</f>
        <v>25</v>
      </c>
      <c r="BF5" s="49" t="s">
        <v>14</v>
      </c>
      <c r="BG5" s="50">
        <f>F22</f>
        <v>0</v>
      </c>
      <c r="BH5" s="165">
        <f>H23</f>
        <v>0</v>
      </c>
      <c r="BI5" s="61" t="s">
        <v>14</v>
      </c>
      <c r="BJ5" s="84">
        <f>F23</f>
        <v>0</v>
      </c>
      <c r="BK5" s="60">
        <f>H24</f>
        <v>0</v>
      </c>
      <c r="BL5" s="61" t="s">
        <v>14</v>
      </c>
      <c r="BM5" s="62">
        <f>F24</f>
        <v>0</v>
      </c>
      <c r="BN5" s="60">
        <f>H25</f>
        <v>0</v>
      </c>
      <c r="BO5" s="61" t="s">
        <v>14</v>
      </c>
      <c r="BP5" s="84">
        <f>F25</f>
        <v>0</v>
      </c>
      <c r="BQ5" s="60">
        <f>H26</f>
        <v>0</v>
      </c>
      <c r="BR5" s="61" t="s">
        <v>14</v>
      </c>
      <c r="BS5" s="84">
        <f>F26</f>
        <v>0</v>
      </c>
      <c r="BT5" s="165">
        <f>H27</f>
        <v>0</v>
      </c>
      <c r="BU5" s="61" t="s">
        <v>14</v>
      </c>
      <c r="BV5" s="84">
        <f>F27</f>
        <v>0</v>
      </c>
      <c r="BW5" s="165">
        <f>H28</f>
        <v>0</v>
      </c>
      <c r="BX5" s="61" t="s">
        <v>14</v>
      </c>
      <c r="BY5" s="84">
        <f>F28</f>
        <v>0</v>
      </c>
      <c r="BZ5" s="165">
        <f>H29</f>
        <v>0</v>
      </c>
      <c r="CA5" s="61" t="s">
        <v>14</v>
      </c>
      <c r="CB5" s="84">
        <f>F29</f>
        <v>0</v>
      </c>
      <c r="CC5" s="165">
        <f>H30</f>
        <v>0</v>
      </c>
      <c r="CD5" s="61" t="s">
        <v>14</v>
      </c>
      <c r="CE5" s="84">
        <f>F30</f>
        <v>0</v>
      </c>
      <c r="CF5" s="165">
        <f>H31</f>
        <v>0</v>
      </c>
      <c r="CG5" s="61" t="s">
        <v>14</v>
      </c>
      <c r="CH5" s="84">
        <f>F31</f>
        <v>0</v>
      </c>
      <c r="CI5" s="165">
        <f>H32</f>
        <v>0</v>
      </c>
      <c r="CJ5" s="61" t="s">
        <v>14</v>
      </c>
      <c r="CK5" s="84">
        <f>F32</f>
        <v>0</v>
      </c>
      <c r="CL5" s="165">
        <f>H33</f>
        <v>0</v>
      </c>
      <c r="CM5" s="61" t="s">
        <v>14</v>
      </c>
      <c r="CN5" s="84">
        <f>F33</f>
        <v>0</v>
      </c>
      <c r="CO5" s="168">
        <f t="shared" ref="CO5:CO21" si="2">CW5+IF(BE5&gt;BG5,2,"0")+IF(BE5=BG5,1)*IF(BE5+BG5=0,0,1)+IF(BH5&gt;BJ5,2,"0")+IF(BH5=BJ5,1)*IF(BH5+BJ5=0,0,1)+IF(BK5&gt;BM5,2,"0")+IF(BK5=BM5,1)*IF(BK5+BM5=0,0,1)+IF(BN5&gt;BP5,2,"0")+IF(BN5=BP5,1)*IF(BN5+BP5=0,0,1)+IF(BQ5&gt;BS5,2,"0")+IF(BQ5=BS5,1)*IF(BQ5+BS5=0,0,1)+IF(BT5&gt;BV5,2,"0")+IF(BT5=BV5,1)*IF(BT5+BV5=0,0,1)+IF(BW5&gt;BY5,2,"0")+IF(BW5=BY5,1)*IF(BW5+BY5=0,0,1)+IF(BZ5&gt;CB5,2,"0")+IF(BZ5=CB5,1)*IF(BZ5+CB5=0,0,1)+IF(CC5&gt;CE5,2,"0")+IF(CC5=CE5,1)*IF(CC5+CE5=0,0,1)+IF(CF5&gt;CH5,2,"0")+IF(CF5=CH5,1)*IF(CF5+CH5=0,0,1)+IF(CI5&gt;CK5,2,"0")+IF(CI5=CK5,1)*IF(CI5+CK5=0,0,1)+IF(CL5&gt;CN5,2,"0")+IF(CL5=CN5,1)*IF(CL5+CN5=0,0,1)</f>
        <v>20</v>
      </c>
      <c r="CP5" s="11">
        <f>SUM(C5,I5,L5,O5,R5,U5,X5,AA5,AD5,AG5,AJ5,AM5,AP5,CL5,AS5,AV5,AY5,BB5,BE5,BH5,BK5,BN5,BQ5,BT5,BW5,BZ5,CC5,CF5,CI5)</f>
        <v>297</v>
      </c>
      <c r="CQ5" s="12" t="s">
        <v>14</v>
      </c>
      <c r="CR5" s="13">
        <f>SUM(E5,K5,N5,Q5,T5,W5,Z5,AC5,AF5,AI5,AL5,AO5,AR5,CN5,AU5,AX5,BA5,BD5,BG5,BJ5,BM5,BP5,BS5,BV5,BY5,CB5,CE5,CH5,CK5)</f>
        <v>204</v>
      </c>
      <c r="CS5" s="163">
        <f t="shared" si="0"/>
        <v>93</v>
      </c>
      <c r="CT5" s="169">
        <f>IF(poznámky!C1=2,poznámky!A19)+IF(poznámky!C2=2,poznámky!A20)+IF(poznámky!C3=2,poznámky!A21)+IF(poznámky!C4=2,poznámky!A22)+IF(poznámky!C5=2,poznámky!A23)+IF(poznámky!C6=2,poznámky!A24)+IF(poznámky!C7=2,poznámky!A25)+IF(poznámky!C8=2,poznámky!A26)+IF(poznámky!C9=2,poznámky!A27)+IF(poznámky!C10=2,poznámky!A28)+IF(poznámky!C11=2,poznámky!A29)+IF(poznámky!C12=2,poznámky!A30)+IF(poznámky!C13=2,poznámky!A31)+IF(poznámky!C14=2,poznámky!A32)+IF(poznámky!C15=2,poznámky!A33)+IF(poznámky!C16=2,poznámky!A34)+IF(poznámky!C17=2,poznámky!A35)+IF(poznámky!C18=2,poznámky!A36)+IF(poznámky!C19=2,poznámky!A37)+IF(poznámky!C20=2,poznámky!A38)+IF(poznámky!C21=2,poznámky!A39)+IF(poznámky!C22=2,poznámky!A40)+IF(poznámky!C23=2,poznámky!A41)+IF(poznámky!C24=2,poznámky!A42)+IF(poznámky!C25=2,poznámky!A43)+IF(poznámky!C26=2,poznámky!A44)+IF(poznámky!C27=2,poznámky!A45)+IF(poznámky!C28=2,poznámky!A46)+IF(poznámky!C29=2,poznámky!A47)+IF(poznámky!C30=2,poznámky!A48)</f>
        <v>8</v>
      </c>
      <c r="CU5" s="30" t="s">
        <v>21</v>
      </c>
      <c r="CV5" s="160" t="str">
        <f t="shared" si="1"/>
        <v>Tomáš</v>
      </c>
      <c r="CW5" s="178">
        <f>IF(C5&gt;E5,2,"0")+IF(C5=E5,1)*IF(C5+E5=0,0,1)+IF(I5&gt;K5,2,"0")+IF(I5=K5,1)*IF(I5+K5=0,0,1)+IF(L5&gt;N5,2,"0")+IF(L5=N5,1)*IF(L5+N5=0,0,1)+IF(O5&gt;Q5,2,"0")+IF(O5=Q5,1)*IF(O5+Q5=0,0,1)+IF(R5&gt;T5,2,"0")+IF(R5=T5,1)*IF(R5+T5=0,0,1)+IF(U5&gt;W5,2,"0")+IF(U5=W5,1)*IF(U5+W5=0,0,1)+IF(X5&gt;Z5,2,"0")+IF(X5=Z5,1)*IF(X5+Z5=0,0,1)+IF(AA5&gt;AC5,2,"0")+IF(AA5=AC5,1)*IF(AA5+AC5=0,0,1)+IF(AD5&gt;AF5,2,"0")+IF(AD5=AF5,1)*IF(AD5+AF5=0,0,1)+IF(AG5&gt;AI5,2,"0")+IF(AG5=AI5,1)*IF(AG5+AI5=0,0,1)+IF(AJ5&gt;AL5,2,"0")+IF(AJ5=AL5,1)*IF(AJ5+AL5=0,0,1)+IF(AM5&gt;AO5,2,"0")+IF(AM5=AO5,1)*IF(AM5+AO5=0,0,1)+IF(AP5&gt;AR5,2,"0")+IF(AP5=AR5,1)*IF(AP5+AR5=0,0,1)+IF(AS5&gt;AU5,2,"0")+IF(AS5=AU5,1)*IF(AS5+AU5=0,0,1)+IF(AV5&gt;AX5,2,"0")+IF(AV5=AX5,1)*IF(AV5+AX5=0,0,1)+IF(AY5&gt;BA5,2,"0")+IF(AY5=BA5,1)*IF(AY5+BA5=0,0,1)+IF(BB5&gt;BD5,2,"0")+IF(BB5=BD5,1)*IF(BB5+BD5=0,0,1)</f>
        <v>18</v>
      </c>
      <c r="CX5" s="648"/>
      <c r="CY5" s="670"/>
    </row>
    <row r="6" spans="1:103" ht="19.5" customHeight="1">
      <c r="A6" s="44">
        <v>3</v>
      </c>
      <c r="B6" s="387" t="s">
        <v>4</v>
      </c>
      <c r="C6" s="477">
        <v>21</v>
      </c>
      <c r="D6" s="478" t="s">
        <v>14</v>
      </c>
      <c r="E6" s="479">
        <v>4</v>
      </c>
      <c r="F6" s="477">
        <v>25</v>
      </c>
      <c r="G6" s="478" t="s">
        <v>14</v>
      </c>
      <c r="H6" s="479">
        <v>0</v>
      </c>
      <c r="I6" s="647" t="s">
        <v>15</v>
      </c>
      <c r="J6" s="647"/>
      <c r="K6" s="647"/>
      <c r="L6" s="7">
        <f>K7</f>
        <v>25</v>
      </c>
      <c r="M6" s="8" t="s">
        <v>14</v>
      </c>
      <c r="N6" s="9">
        <f>I7</f>
        <v>7</v>
      </c>
      <c r="O6" s="7">
        <f>K8</f>
        <v>16</v>
      </c>
      <c r="P6" s="8" t="s">
        <v>14</v>
      </c>
      <c r="Q6" s="9">
        <f>I8</f>
        <v>25</v>
      </c>
      <c r="R6" s="7">
        <f>K9</f>
        <v>25</v>
      </c>
      <c r="S6" s="8" t="s">
        <v>14</v>
      </c>
      <c r="T6" s="9">
        <f>I9</f>
        <v>5</v>
      </c>
      <c r="U6" s="7">
        <f>K10</f>
        <v>23</v>
      </c>
      <c r="V6" s="8" t="s">
        <v>14</v>
      </c>
      <c r="W6" s="9">
        <f>I10</f>
        <v>12</v>
      </c>
      <c r="X6" s="7">
        <f>K11</f>
        <v>25</v>
      </c>
      <c r="Y6" s="8" t="s">
        <v>14</v>
      </c>
      <c r="Z6" s="9">
        <f>I11</f>
        <v>5</v>
      </c>
      <c r="AA6" s="7">
        <f>K12</f>
        <v>25</v>
      </c>
      <c r="AB6" s="8" t="s">
        <v>14</v>
      </c>
      <c r="AC6" s="9">
        <f>I12</f>
        <v>8</v>
      </c>
      <c r="AD6" s="48">
        <f>K13</f>
        <v>25</v>
      </c>
      <c r="AE6" s="49" t="s">
        <v>14</v>
      </c>
      <c r="AF6" s="50">
        <f>I13</f>
        <v>0</v>
      </c>
      <c r="AG6" s="48">
        <f>K14</f>
        <v>25</v>
      </c>
      <c r="AH6" s="49" t="s">
        <v>14</v>
      </c>
      <c r="AI6" s="50">
        <f>I14</f>
        <v>4</v>
      </c>
      <c r="AJ6" s="48">
        <f>K15</f>
        <v>25</v>
      </c>
      <c r="AK6" s="49" t="s">
        <v>14</v>
      </c>
      <c r="AL6" s="58">
        <f>I15</f>
        <v>0</v>
      </c>
      <c r="AM6" s="538">
        <f>K16</f>
        <v>0</v>
      </c>
      <c r="AN6" s="539" t="s">
        <v>14</v>
      </c>
      <c r="AO6" s="535">
        <f>I16</f>
        <v>0</v>
      </c>
      <c r="AP6" s="48">
        <f>K17</f>
        <v>25</v>
      </c>
      <c r="AQ6" s="49" t="s">
        <v>14</v>
      </c>
      <c r="AR6" s="50">
        <f>I17</f>
        <v>0</v>
      </c>
      <c r="AS6" s="97">
        <f>K18</f>
        <v>25</v>
      </c>
      <c r="AT6" s="49" t="s">
        <v>14</v>
      </c>
      <c r="AU6" s="58">
        <f>I18</f>
        <v>5</v>
      </c>
      <c r="AV6" s="48">
        <f>K19</f>
        <v>25</v>
      </c>
      <c r="AW6" s="49" t="s">
        <v>14</v>
      </c>
      <c r="AX6" s="50">
        <f>I19</f>
        <v>10</v>
      </c>
      <c r="AY6" s="97">
        <f>K20</f>
        <v>25</v>
      </c>
      <c r="AZ6" s="49" t="s">
        <v>14</v>
      </c>
      <c r="BA6" s="50">
        <f>I20</f>
        <v>11</v>
      </c>
      <c r="BB6" s="97">
        <f>K21</f>
        <v>25</v>
      </c>
      <c r="BC6" s="49" t="s">
        <v>14</v>
      </c>
      <c r="BD6" s="50">
        <f>I21</f>
        <v>2</v>
      </c>
      <c r="BE6" s="98">
        <f>K22</f>
        <v>25</v>
      </c>
      <c r="BF6" s="49" t="s">
        <v>14</v>
      </c>
      <c r="BG6" s="52">
        <f>I22</f>
        <v>0</v>
      </c>
      <c r="BH6" s="165">
        <f>K23</f>
        <v>0</v>
      </c>
      <c r="BI6" s="61" t="s">
        <v>14</v>
      </c>
      <c r="BJ6" s="84">
        <f>I23</f>
        <v>0</v>
      </c>
      <c r="BK6" s="60">
        <f>K24</f>
        <v>0</v>
      </c>
      <c r="BL6" s="61" t="s">
        <v>14</v>
      </c>
      <c r="BM6" s="84">
        <f>I24</f>
        <v>0</v>
      </c>
      <c r="BN6" s="60">
        <f>K25</f>
        <v>0</v>
      </c>
      <c r="BO6" s="61" t="s">
        <v>14</v>
      </c>
      <c r="BP6" s="62">
        <f>I25</f>
        <v>0</v>
      </c>
      <c r="BQ6" s="60">
        <f>K26</f>
        <v>0</v>
      </c>
      <c r="BR6" s="61" t="s">
        <v>14</v>
      </c>
      <c r="BS6" s="84">
        <f>I26</f>
        <v>0</v>
      </c>
      <c r="BT6" s="60">
        <f>K27</f>
        <v>0</v>
      </c>
      <c r="BU6" s="61" t="s">
        <v>14</v>
      </c>
      <c r="BV6" s="84">
        <f>I27</f>
        <v>0</v>
      </c>
      <c r="BW6" s="165">
        <f>K28</f>
        <v>0</v>
      </c>
      <c r="BX6" s="61" t="s">
        <v>14</v>
      </c>
      <c r="BY6" s="84">
        <f>I28</f>
        <v>0</v>
      </c>
      <c r="BZ6" s="165">
        <f>K29</f>
        <v>0</v>
      </c>
      <c r="CA6" s="61" t="s">
        <v>14</v>
      </c>
      <c r="CB6" s="84">
        <f>I29</f>
        <v>0</v>
      </c>
      <c r="CC6" s="165">
        <f>K30</f>
        <v>0</v>
      </c>
      <c r="CD6" s="61" t="s">
        <v>14</v>
      </c>
      <c r="CE6" s="84">
        <f>I30</f>
        <v>0</v>
      </c>
      <c r="CF6" s="165">
        <f>K31</f>
        <v>0</v>
      </c>
      <c r="CG6" s="61" t="s">
        <v>14</v>
      </c>
      <c r="CH6" s="84">
        <f>I31</f>
        <v>0</v>
      </c>
      <c r="CI6" s="165">
        <f>K32</f>
        <v>0</v>
      </c>
      <c r="CJ6" s="61" t="s">
        <v>14</v>
      </c>
      <c r="CK6" s="84">
        <f>I32</f>
        <v>0</v>
      </c>
      <c r="CL6" s="165">
        <f>K33</f>
        <v>0</v>
      </c>
      <c r="CM6" s="61" t="s">
        <v>14</v>
      </c>
      <c r="CN6" s="84">
        <f>I33</f>
        <v>0</v>
      </c>
      <c r="CO6" s="168">
        <f t="shared" si="2"/>
        <v>32</v>
      </c>
      <c r="CP6" s="11">
        <f>SUM(C6,F6,L6,O6,R6,U6,X6,AA6,AD6,AG6,AJ6,AM6,AP6,CL6,AS6,AV6,AY6,BB6,BE6,BH6,BK6,BN6,BQ6,BT6,BW6,BZ6,CC6,CF6,CI6)</f>
        <v>410</v>
      </c>
      <c r="CQ6" s="12" t="s">
        <v>14</v>
      </c>
      <c r="CR6" s="13">
        <f>SUM(E6,H6,N6,Q6,T6,W6,Z6,AC6,AF6,AI6,AL6,AO6,AR6,CN6,AU6,AX6,BA6,BD6,BG6,BJ6,BM6,BP6,BS6,BV6,BY6,CB6,CE6,CH6,CK6)</f>
        <v>98</v>
      </c>
      <c r="CS6" s="163">
        <f t="shared" si="0"/>
        <v>312</v>
      </c>
      <c r="CT6" s="169">
        <f>IF(poznámky!C1=3,poznámky!A19)+IF(poznámky!C2=3,poznámky!A20)+IF(poznámky!C3=3,poznámky!A21)+IF(poznámky!C4=3,poznámky!A22)+IF(poznámky!C5=3,poznámky!A23)+IF(poznámky!C6=3,poznámky!A24)+IF(poznámky!C7=3,poznámky!A25)+IF(poznámky!C8=3,poznámky!A26)+IF(poznámky!C9=3,poznámky!A27)+IF(poznámky!C10=3,poznámky!A28)+IF(poznámky!C11=3,poznámky!A29)+IF(poznámky!C12=3,poznámky!A30)+IF(poznámky!C13=3,poznámky!A31)+IF(poznámky!C14=3,poznámky!A32)+IF(poznámky!C15=3,poznámky!A33)+IF(poznámky!C16=3,poznámky!A34)+IF(poznámky!C17=3,poznámky!A35)+IF(poznámky!C18=3,poznámky!A36)+IF(poznámky!C19=3,poznámky!A37)+IF(poznámky!C20=3,poznámky!A38)+IF(poznámky!C21=3,poznámky!A39)+IF(poznámky!C22=3,poznámky!A40)+IF(poznámky!C23=3,poznámky!A41)+IF(poznámky!C24=3,poznámky!A42)+IF(poznámky!C25=3,poznámky!A43)+IF(poznámky!C26=3,poznámky!A44)+IF(poznámky!C27=3,poznámky!A45)+IF(poznámky!C28=3,poznámky!A46)+IF(poznámky!C29=3,poznámky!A47)+IF(poznámky!C30=3,poznámky!A48)</f>
        <v>1</v>
      </c>
      <c r="CU6" s="30" t="s">
        <v>21</v>
      </c>
      <c r="CV6" s="160" t="str">
        <f t="shared" si="1"/>
        <v>Filip</v>
      </c>
      <c r="CW6" s="178">
        <f>IF(C6&gt;E6,2,"0")+IF(C6=E6,1)*IF(C6+E6=0,0,1)+IF(F6&gt;H6,2,"0")+IF(F6=H6,1)*IF(F6+H6=0,0,1)+IF(L6&gt;N6,2,"0")+IF(L6=N6,1)*IF(L6+N6=0,0,1)+IF(O6&gt;Q6,2,"0")+IF(O6=Q6,1)*IF(O6+Q6=0,0,1)+IF(R6&gt;T6,2,"0")+IF(R6=T6,1)*IF(R6+T6=0,0,1)+IF(U6&gt;W6,2,"0")+IF(U6=W6,1)*IF(U6+W6=0,0,1)+IF(X6&gt;Z6,2,"0")+IF(X6=Z6,1)*IF(X6+Z6=0,0,1)+IF(AA6&gt;AC6,2,"0")+IF(AA6=AC6,1)*IF(AA6+AC6=0,0,1)+IF(AD6&gt;AF6,2,"0")+IF(AD6=AF6,1)*IF(AD6+AF6=0,0,1)+IF(AG6&gt;AI6,2,"0")+IF(AG6=AI6,1)*IF(AG6+AI6=0,0,1)+IF(AJ6&gt;AL6,2,"0")+IF(AJ6=AL6,1)*IF(AJ6+AL6=0,0,1)+IF(AM6&gt;AO6,2,"0")+IF(AM6=AO6,1)*IF(AM6+AO6=0,0,1)+IF(AP6&gt;AR6,2,"0")+IF(AP6=AR6,1)*IF(AP6+AR6=0,0,1)+IF(AS6&gt;AU6,2,"0")+IF(AS6=AU6,1)*IF(AS6+AU6=0,0,1)+IF(AV6&gt;AX6,2,"0")+IF(AV6=AX6,1)*IF(AV6+AX6=0,0,1)+IF(AY6&gt;BA6,2,"0")+IF(AY6=BA6,1)*IF(AY6+BA6=0,0,1)+IF(BB6&gt;BD6,2,"0")+IF(BB6=BD6,1)*IF(BB6+BD6=0,0,1)</f>
        <v>30</v>
      </c>
      <c r="CX6" s="648"/>
      <c r="CY6" s="670"/>
    </row>
    <row r="7" spans="1:103" ht="19.5" customHeight="1">
      <c r="A7" s="44">
        <v>4</v>
      </c>
      <c r="B7" s="387" t="s">
        <v>5</v>
      </c>
      <c r="C7" s="477">
        <v>20</v>
      </c>
      <c r="D7" s="478" t="s">
        <v>14</v>
      </c>
      <c r="E7" s="479">
        <v>12</v>
      </c>
      <c r="F7" s="477">
        <v>19</v>
      </c>
      <c r="G7" s="478" t="s">
        <v>14</v>
      </c>
      <c r="H7" s="479">
        <v>18</v>
      </c>
      <c r="I7" s="390">
        <v>7</v>
      </c>
      <c r="J7" s="391" t="s">
        <v>14</v>
      </c>
      <c r="K7" s="392">
        <v>25</v>
      </c>
      <c r="L7" s="647" t="s">
        <v>31</v>
      </c>
      <c r="M7" s="647"/>
      <c r="N7" s="647"/>
      <c r="O7" s="14">
        <f>N8</f>
        <v>16</v>
      </c>
      <c r="P7" s="8" t="s">
        <v>14</v>
      </c>
      <c r="Q7" s="15">
        <f>L8</f>
        <v>20</v>
      </c>
      <c r="R7" s="14">
        <f>N9</f>
        <v>22</v>
      </c>
      <c r="S7" s="8" t="s">
        <v>14</v>
      </c>
      <c r="T7" s="15">
        <f>L9</f>
        <v>10</v>
      </c>
      <c r="U7" s="14">
        <f>N10</f>
        <v>2</v>
      </c>
      <c r="V7" s="8" t="s">
        <v>14</v>
      </c>
      <c r="W7" s="15">
        <f>L10</f>
        <v>25</v>
      </c>
      <c r="X7" s="14">
        <f>N11</f>
        <v>25</v>
      </c>
      <c r="Y7" s="8" t="s">
        <v>14</v>
      </c>
      <c r="Z7" s="15">
        <f>L11</f>
        <v>7</v>
      </c>
      <c r="AA7" s="14">
        <f>N12</f>
        <v>25</v>
      </c>
      <c r="AB7" s="8" t="s">
        <v>14</v>
      </c>
      <c r="AC7" s="15">
        <f>L12</f>
        <v>0</v>
      </c>
      <c r="AD7" s="51">
        <f>N13</f>
        <v>14</v>
      </c>
      <c r="AE7" s="49" t="s">
        <v>14</v>
      </c>
      <c r="AF7" s="52">
        <f>L13</f>
        <v>24</v>
      </c>
      <c r="AG7" s="51">
        <f>N14</f>
        <v>19</v>
      </c>
      <c r="AH7" s="49" t="s">
        <v>14</v>
      </c>
      <c r="AI7" s="52">
        <f>L14</f>
        <v>20</v>
      </c>
      <c r="AJ7" s="48">
        <f>N15</f>
        <v>25</v>
      </c>
      <c r="AK7" s="49" t="s">
        <v>14</v>
      </c>
      <c r="AL7" s="59">
        <f>L15</f>
        <v>3</v>
      </c>
      <c r="AM7" s="540">
        <f>N16</f>
        <v>0</v>
      </c>
      <c r="AN7" s="539" t="s">
        <v>14</v>
      </c>
      <c r="AO7" s="541">
        <f>L16</f>
        <v>0</v>
      </c>
      <c r="AP7" s="51">
        <f>N17</f>
        <v>25</v>
      </c>
      <c r="AQ7" s="49" t="s">
        <v>14</v>
      </c>
      <c r="AR7" s="50">
        <f>L17</f>
        <v>0</v>
      </c>
      <c r="AS7" s="98">
        <f>N18</f>
        <v>25</v>
      </c>
      <c r="AT7" s="49" t="s">
        <v>14</v>
      </c>
      <c r="AU7" s="58">
        <f>L18</f>
        <v>8</v>
      </c>
      <c r="AV7" s="48">
        <f>N19</f>
        <v>25</v>
      </c>
      <c r="AW7" s="49" t="s">
        <v>14</v>
      </c>
      <c r="AX7" s="50">
        <f>L19</f>
        <v>0</v>
      </c>
      <c r="AY7" s="97">
        <f>N20</f>
        <v>25</v>
      </c>
      <c r="AZ7" s="49" t="s">
        <v>14</v>
      </c>
      <c r="BA7" s="50">
        <f>L20</f>
        <v>16</v>
      </c>
      <c r="BB7" s="97">
        <f>N21</f>
        <v>24</v>
      </c>
      <c r="BC7" s="49" t="s">
        <v>14</v>
      </c>
      <c r="BD7" s="50">
        <f>L21</f>
        <v>11</v>
      </c>
      <c r="BE7" s="97">
        <f>N22</f>
        <v>25</v>
      </c>
      <c r="BF7" s="49" t="s">
        <v>14</v>
      </c>
      <c r="BG7" s="50">
        <f>L22</f>
        <v>0</v>
      </c>
      <c r="BH7" s="452">
        <f>N23</f>
        <v>0</v>
      </c>
      <c r="BI7" s="61" t="s">
        <v>14</v>
      </c>
      <c r="BJ7" s="85">
        <f>L23</f>
        <v>0</v>
      </c>
      <c r="BK7" s="60">
        <f>N24</f>
        <v>0</v>
      </c>
      <c r="BL7" s="61" t="s">
        <v>14</v>
      </c>
      <c r="BM7" s="84">
        <f>L24</f>
        <v>0</v>
      </c>
      <c r="BN7" s="60">
        <f>N25</f>
        <v>0</v>
      </c>
      <c r="BO7" s="61" t="s">
        <v>14</v>
      </c>
      <c r="BP7" s="84">
        <f>L25</f>
        <v>0</v>
      </c>
      <c r="BQ7" s="60">
        <f>N26</f>
        <v>0</v>
      </c>
      <c r="BR7" s="61" t="s">
        <v>14</v>
      </c>
      <c r="BS7" s="62">
        <f>L26</f>
        <v>0</v>
      </c>
      <c r="BT7" s="60">
        <f>N27</f>
        <v>0</v>
      </c>
      <c r="BU7" s="61" t="s">
        <v>14</v>
      </c>
      <c r="BV7" s="84">
        <f>L27</f>
        <v>0</v>
      </c>
      <c r="BW7" s="60">
        <f>N28</f>
        <v>0</v>
      </c>
      <c r="BX7" s="61" t="s">
        <v>14</v>
      </c>
      <c r="BY7" s="84">
        <f>L28</f>
        <v>0</v>
      </c>
      <c r="BZ7" s="165">
        <f>N29</f>
        <v>0</v>
      </c>
      <c r="CA7" s="61" t="s">
        <v>14</v>
      </c>
      <c r="CB7" s="84">
        <f>L29</f>
        <v>0</v>
      </c>
      <c r="CC7" s="165">
        <f>N30</f>
        <v>0</v>
      </c>
      <c r="CD7" s="61" t="s">
        <v>14</v>
      </c>
      <c r="CE7" s="84">
        <f>L30</f>
        <v>0</v>
      </c>
      <c r="CF7" s="165">
        <f>N31</f>
        <v>0</v>
      </c>
      <c r="CG7" s="61" t="s">
        <v>14</v>
      </c>
      <c r="CH7" s="84">
        <f>L31</f>
        <v>0</v>
      </c>
      <c r="CI7" s="165">
        <f>N32</f>
        <v>0</v>
      </c>
      <c r="CJ7" s="61" t="s">
        <v>14</v>
      </c>
      <c r="CK7" s="84">
        <f>L32</f>
        <v>0</v>
      </c>
      <c r="CL7" s="165">
        <f>N33</f>
        <v>0</v>
      </c>
      <c r="CM7" s="61" t="s">
        <v>14</v>
      </c>
      <c r="CN7" s="84">
        <f>L33</f>
        <v>0</v>
      </c>
      <c r="CO7" s="168">
        <f t="shared" si="2"/>
        <v>24</v>
      </c>
      <c r="CP7" s="11">
        <f>SUM(C7,F7,I7,O7,R7,U7,X7,AA7,AD7,AG7,AJ7,AM7,AP7,CL7,AS7,AV7,AY7,BB7,BE7,BH7,BK7,BN7,BQ7,BT7,BW7,BZ7,CC7,CF7,CI7)</f>
        <v>343</v>
      </c>
      <c r="CQ7" s="12" t="s">
        <v>14</v>
      </c>
      <c r="CR7" s="13">
        <f>SUM(E7,H7,K7,Q7,T7,W7,Z7,AC7,AF7,AI7,AL7,AO7,AR7,CN7,AU7,AX7,BA7,BD7,BG7,BJ7,BM7,BP7,BS7,BV7,BY7,CB7,CE7,CH7,CK7)</f>
        <v>199</v>
      </c>
      <c r="CS7" s="163">
        <f t="shared" si="0"/>
        <v>144</v>
      </c>
      <c r="CT7" s="169">
        <f>IF(poznámky!C1=4,poznámky!A19)+IF(poznámky!C2=4,poznámky!A20)+IF(poznámky!C3=4,poznámky!A21)+IF(poznámky!C4=4,poznámky!A22)+IF(poznámky!C5=4,poznámky!A23)+IF(poznámky!C6=4,poznámky!A24)+IF(poznámky!C7=4,poznámky!A25)+IF(poznámky!C8=4,poznámky!A26)+IF(poznámky!C9=4,poznámky!A27)+IF(poznámky!C10=4,poznámky!A28)+IF(poznámky!C11=4,poznámky!A29)+IF(poznámky!C12=4,poznámky!A30)+IF(poznámky!C13=4,poznámky!A31)+IF(poznámky!C14=4,poznámky!A32)+IF(poznámky!C15=4,poznámky!A33)+IF(poznámky!C16=4,poznámky!A34)+IF(poznámky!C17=4,poznámky!A35)+IF(poznámky!C18=4,poznámky!A36)+IF(poznámky!C19=4,poznámky!A37)+IF(poznámky!C20=4,poznámky!A38)+IF(poznámky!C21=4,poznámky!A39)+IF(poznámky!C22=4,poznámky!A40)+IF(poznámky!C23=4,poznámky!A41)+IF(poznámky!C24=4,poznámky!A42)+IF(poznámky!C25=4,poznámky!A43)+IF(poznámky!C26=4,poznámky!A44)+IF(poznámky!C27=4,poznámky!A45)+IF(poznámky!C28=4,poznámky!A46)+IF(poznámky!C29=4,poznámky!A47)+IF(poznámky!C30=4,poznámky!A48)</f>
        <v>5</v>
      </c>
      <c r="CU7" s="30" t="s">
        <v>21</v>
      </c>
      <c r="CV7" s="160" t="str">
        <f t="shared" si="1"/>
        <v>Romana</v>
      </c>
      <c r="CW7" s="178">
        <f>IF(C7&gt;E7,2,"0")+IF(C7=E7,1)*IF(C7+E7=0,0,1)+IF(F7&gt;H7,2,"0")+IF(F7=H7,1)*IF(F7+H7=0,0,1)+IF(I7&gt;K7,2,"0")+IF(I7=K7,1)*IF(I7+K7=0,0,1)+IF(O7&gt;Q7,2,"0")+IF(O7=Q7,1)*IF(O7+Q7=0,0,1)+IF(R7&gt;T7,2,"0")+IF(R7=T7,1)*IF(R7+T7=0,0,1)+IF(U7&gt;W7,2,"0")+IF(U7=W7,1)*IF(U7+W7=0,0,1)+IF(X7&gt;Z7,2,"0")+IF(X7=Z7,1)*IF(X7+Z7=0,0,1)+IF(AA7&gt;AC7,2,"0")+IF(AA7=AC7,1)*IF(AA7+AC7=0,0,1)+IF(AD7&gt;AF7,2,"0")+IF(AD7=AF7,1)*IF(AD7+AF7=0,0,1)+IF(AG7&gt;AI7,2,"0")+IF(AG7=AI7,1)*IF(AG7+AI7=0,0,1)+IF(AJ7&gt;AL7,2,"0")+IF(AJ7=AL7,1)*IF(AJ7+AL7=0,0,1)+IF(AM7&gt;AO7,2,"0")+IF(AM7=AO7,1)*IF(AM7+AO7=0,0,1)+IF(AP7&gt;AR7,2,"0")+IF(AP7=AR7,1)*IF(AP7+AR7=0,0,1)+IF(AS7&gt;AU7,2,"0")+IF(AS7=AU7,1)*IF(AS7+AU7=0,0,1)+IF(AV7&gt;AX7,2,"0")+IF(AV7=AX7,1)*IF(AV7+AX7=0,0,1)+IF(AY7&gt;BA7,2,"0")+IF(AY7=BA7,1)*IF(AY7+BA7=0,0,1)+IF(BB7&gt;BD7,2,"0")+IF(BB7=BD7,1)*IF(BB7+BD7=0,0,1)</f>
        <v>22</v>
      </c>
      <c r="CX7" s="648"/>
      <c r="CY7" s="670"/>
    </row>
    <row r="8" spans="1:103" ht="19.5" customHeight="1">
      <c r="A8" s="44">
        <v>5</v>
      </c>
      <c r="B8" s="387" t="s">
        <v>6</v>
      </c>
      <c r="C8" s="477">
        <v>22</v>
      </c>
      <c r="D8" s="478" t="s">
        <v>14</v>
      </c>
      <c r="E8" s="479">
        <v>6</v>
      </c>
      <c r="F8" s="477">
        <v>24</v>
      </c>
      <c r="G8" s="478" t="s">
        <v>14</v>
      </c>
      <c r="H8" s="479">
        <v>4</v>
      </c>
      <c r="I8" s="390">
        <v>25</v>
      </c>
      <c r="J8" s="391" t="s">
        <v>14</v>
      </c>
      <c r="K8" s="392">
        <v>16</v>
      </c>
      <c r="L8" s="390">
        <v>20</v>
      </c>
      <c r="M8" s="391" t="s">
        <v>14</v>
      </c>
      <c r="N8" s="392">
        <v>16</v>
      </c>
      <c r="O8" s="647" t="s">
        <v>32</v>
      </c>
      <c r="P8" s="647"/>
      <c r="Q8" s="647"/>
      <c r="R8" s="7">
        <f>Q9</f>
        <v>25</v>
      </c>
      <c r="S8" s="8" t="s">
        <v>14</v>
      </c>
      <c r="T8" s="9">
        <f>O9</f>
        <v>9</v>
      </c>
      <c r="U8" s="7">
        <f>Q10</f>
        <v>22</v>
      </c>
      <c r="V8" s="8" t="s">
        <v>14</v>
      </c>
      <c r="W8" s="9">
        <f>O10</f>
        <v>10</v>
      </c>
      <c r="X8" s="7">
        <f>Q11</f>
        <v>18</v>
      </c>
      <c r="Y8" s="8" t="s">
        <v>14</v>
      </c>
      <c r="Z8" s="9">
        <f>O11</f>
        <v>7</v>
      </c>
      <c r="AA8" s="7">
        <f>Q12</f>
        <v>25</v>
      </c>
      <c r="AB8" s="8" t="s">
        <v>14</v>
      </c>
      <c r="AC8" s="9">
        <f>O12</f>
        <v>2</v>
      </c>
      <c r="AD8" s="48">
        <f>Q13</f>
        <v>9</v>
      </c>
      <c r="AE8" s="49" t="s">
        <v>14</v>
      </c>
      <c r="AF8" s="50">
        <f>O13</f>
        <v>17</v>
      </c>
      <c r="AG8" s="48">
        <f>Q14</f>
        <v>25</v>
      </c>
      <c r="AH8" s="49" t="s">
        <v>14</v>
      </c>
      <c r="AI8" s="50">
        <f>O14</f>
        <v>5</v>
      </c>
      <c r="AJ8" s="48">
        <f>Q15</f>
        <v>25</v>
      </c>
      <c r="AK8" s="49" t="s">
        <v>14</v>
      </c>
      <c r="AL8" s="58">
        <f>O15</f>
        <v>0</v>
      </c>
      <c r="AM8" s="538">
        <f>Q16</f>
        <v>0</v>
      </c>
      <c r="AN8" s="539" t="s">
        <v>14</v>
      </c>
      <c r="AO8" s="535">
        <f>O16</f>
        <v>0</v>
      </c>
      <c r="AP8" s="48">
        <f>Q17</f>
        <v>25</v>
      </c>
      <c r="AQ8" s="49" t="s">
        <v>14</v>
      </c>
      <c r="AR8" s="52">
        <f>O17</f>
        <v>0</v>
      </c>
      <c r="AS8" s="97">
        <f>Q18</f>
        <v>25</v>
      </c>
      <c r="AT8" s="49" t="s">
        <v>14</v>
      </c>
      <c r="AU8" s="59">
        <f>O18</f>
        <v>2</v>
      </c>
      <c r="AV8" s="48">
        <f>Q19</f>
        <v>25</v>
      </c>
      <c r="AW8" s="49" t="s">
        <v>14</v>
      </c>
      <c r="AX8" s="52">
        <f>O19</f>
        <v>0</v>
      </c>
      <c r="AY8" s="98">
        <f>Q20</f>
        <v>21</v>
      </c>
      <c r="AZ8" s="49" t="s">
        <v>14</v>
      </c>
      <c r="BA8" s="52">
        <f>O20</f>
        <v>13</v>
      </c>
      <c r="BB8" s="98">
        <f>Q21</f>
        <v>15</v>
      </c>
      <c r="BC8" s="49" t="s">
        <v>14</v>
      </c>
      <c r="BD8" s="52">
        <f>O21</f>
        <v>21</v>
      </c>
      <c r="BE8" s="97">
        <f>Q22</f>
        <v>25</v>
      </c>
      <c r="BF8" s="49" t="s">
        <v>14</v>
      </c>
      <c r="BG8" s="50">
        <f>O22</f>
        <v>0</v>
      </c>
      <c r="BH8" s="165">
        <f>Q23</f>
        <v>0</v>
      </c>
      <c r="BI8" s="61" t="s">
        <v>14</v>
      </c>
      <c r="BJ8" s="84">
        <f>O23</f>
        <v>0</v>
      </c>
      <c r="BK8" s="175">
        <f>Q24</f>
        <v>0</v>
      </c>
      <c r="BL8" s="61" t="s">
        <v>14</v>
      </c>
      <c r="BM8" s="85">
        <f>O24</f>
        <v>0</v>
      </c>
      <c r="BN8" s="60">
        <f>Q25</f>
        <v>0</v>
      </c>
      <c r="BO8" s="61" t="s">
        <v>14</v>
      </c>
      <c r="BP8" s="84">
        <f>O25</f>
        <v>0</v>
      </c>
      <c r="BQ8" s="60">
        <f>Q26</f>
        <v>0</v>
      </c>
      <c r="BR8" s="61" t="s">
        <v>14</v>
      </c>
      <c r="BS8" s="84">
        <f>O26</f>
        <v>0</v>
      </c>
      <c r="BT8" s="60">
        <f>Q27</f>
        <v>0</v>
      </c>
      <c r="BU8" s="61" t="s">
        <v>14</v>
      </c>
      <c r="BV8" s="62">
        <f>O27</f>
        <v>0</v>
      </c>
      <c r="BW8" s="60">
        <f>Q28</f>
        <v>0</v>
      </c>
      <c r="BX8" s="61" t="s">
        <v>14</v>
      </c>
      <c r="BY8" s="84">
        <f>O28</f>
        <v>0</v>
      </c>
      <c r="BZ8" s="60">
        <f>Q29</f>
        <v>0</v>
      </c>
      <c r="CA8" s="61" t="s">
        <v>14</v>
      </c>
      <c r="CB8" s="84">
        <f>O29</f>
        <v>0</v>
      </c>
      <c r="CC8" s="165">
        <f>Q30</f>
        <v>0</v>
      </c>
      <c r="CD8" s="61" t="s">
        <v>14</v>
      </c>
      <c r="CE8" s="84">
        <f>O30</f>
        <v>0</v>
      </c>
      <c r="CF8" s="165">
        <f>Q31</f>
        <v>0</v>
      </c>
      <c r="CG8" s="61" t="s">
        <v>14</v>
      </c>
      <c r="CH8" s="84">
        <f>O31</f>
        <v>0</v>
      </c>
      <c r="CI8" s="165">
        <f>Q32</f>
        <v>0</v>
      </c>
      <c r="CJ8" s="61" t="s">
        <v>14</v>
      </c>
      <c r="CK8" s="84">
        <f>O32</f>
        <v>0</v>
      </c>
      <c r="CL8" s="165">
        <f>Q33</f>
        <v>0</v>
      </c>
      <c r="CM8" s="61" t="s">
        <v>14</v>
      </c>
      <c r="CN8" s="84">
        <f>O33</f>
        <v>0</v>
      </c>
      <c r="CO8" s="168">
        <f t="shared" si="2"/>
        <v>30</v>
      </c>
      <c r="CP8" s="11">
        <f>SUM(C8,F8,I8,L8,R8,U8,X8,AA8,AD8,AG8,AJ8,AM8,AP8,CL8,AS8,AV8,AY8,BB8,BE8,BH8,BK8,BN8,BQ8,BT8,BW8,BZ8,CC8,CF8,CI8)</f>
        <v>376</v>
      </c>
      <c r="CQ8" s="12" t="s">
        <v>14</v>
      </c>
      <c r="CR8" s="13">
        <f>SUM(E8,H8,K8,N8,T8,W8,Z8,AC8,AF8,AI8,AL8,AO8,AR8,CN8,AU8,AX8,BA8,BD8,BG8,BJ8,BM8,BP8,BS8,BV8,BY8,CB8,CE8,CH8,CK8)</f>
        <v>128</v>
      </c>
      <c r="CS8" s="163">
        <f t="shared" si="0"/>
        <v>248</v>
      </c>
      <c r="CT8" s="169">
        <f>IF(poznámky!C1=5,poznámky!A19)+IF(poznámky!C2=5,poznámky!A20)+IF(poznámky!C3=5,poznámky!A21)+IF(poznámky!C4=5,poznámky!A22)+IF(poznámky!C5=5,poznámky!A23)+IF(poznámky!C6=5,poznámky!A24)+IF(poznámky!C7=5,poznámky!A25)+IF(poznámky!C8=5,poznámky!A26)+IF(poznámky!C9=5,poznámky!A27)+IF(poznámky!C10=5,poznámky!A28)+IF(poznámky!C11=5,poznámky!A29)+IF(poznámky!C12=5,poznámky!A30)+IF(poznámky!C13=5,poznámky!A31)+IF(poznámky!C14=5,poznámky!A32)+IF(poznámky!C15=5,poznámky!A33)+IF(poznámky!C16=5,poznámky!A34)+IF(poznámky!C17=5,poznámky!A35)+IF(poznámky!C18=5,poznámky!A36)+IF(poznámky!C19=5,poznámky!A37)+IF(poznámky!C20=5,poznámky!A38)+IF(poznámky!C21=5,poznámky!A39)+IF(poznámky!C22=5,poznámky!A40)+IF(poznámky!C23=5,poznámky!A41)+IF(poznámky!C24=5,poznámky!A42)+IF(poznámky!C25=5,poznámky!A43)+IF(poznámky!C26=5,poznámky!A44)+IF(poznámky!C27=5,poznámky!A45)+IF(poznámky!C28=5,poznámky!A46)+IF(poznámky!C29=5,poznámky!A47)+IF(poznámky!C30=5,poznámky!A48)</f>
        <v>3</v>
      </c>
      <c r="CU8" s="30" t="s">
        <v>21</v>
      </c>
      <c r="CV8" s="160" t="str">
        <f t="shared" si="1"/>
        <v>Zdeněk</v>
      </c>
      <c r="CW8" s="178">
        <f>IF(C8&gt;E8,2,"0")+IF(C8=E8,1)*IF(C8+E8=0,0,1)+IF(F8&gt;H8,2,"0")+IF(F8=H8,1)*IF(F8+H8=0,0,1)+IF(I8&gt;K8,2,"0")+IF(I8=K8,1)*IF(I8+K8=0,0,1)+IF(L8&gt;N8,2,"0")+IF(L8=N8,1)*IF(L8+N8=0,0,1)+IF(R8&gt;T8,2,"0")+IF(R8=T8,1)*IF(R8+T8=0,0,1)+IF(U8&gt;W8,2,"0")+IF(U8=W8,1)*IF(U8+W8=0,0,1)+IF(X8&gt;Z8,2,"0")+IF(X8=Z8,1)*IF(X8+Z8=0,0,1)+IF(AA8&gt;AC8,2,"0")+IF(AA8=AC8,1)*IF(AA8+AC8=0,0,1)+IF(AD8&gt;AF8,2,"0")+IF(AD8=AF8,1)*IF(AD8+AF8=0,0,1)+IF(AG8&gt;AI8,2,"0")+IF(AG8=AI8,1)*IF(AG8+AI8=0,0,1)+IF(AJ8&gt;AL8,2,"0")+IF(AJ8=AL8,1)*IF(AJ8+AL8=0,0,1)+IF(AM8&gt;AO8,2,"0")+IF(AM8=AO8,1)*IF(AM8+AO8=0,0,1)+IF(AP8&gt;AR8,2,"0")+IF(AP8=AR8,1)*IF(AP8+AR8=0,0,1)+IF(AS8&gt;AU8,2,"0")+IF(AS8=AU8,1)*IF(AS8+AU8=0,0,1)+IF(AV8&gt;AX8,2,"0")+IF(AV8=AX8,1)*IF(AV8+AX8=0,0,1)+IF(AY8&gt;BA8,2,"0")+IF(AY8=BA8,1)*IF(AY8+BA8=0,0,1)+IF(BB8&gt;BD8,2,"0")+IF(BB8=BD8,1)*IF(BB8+BD8=0,0,1)</f>
        <v>28</v>
      </c>
      <c r="CX8" s="648"/>
      <c r="CY8" s="670"/>
    </row>
    <row r="9" spans="1:103" ht="19.5" customHeight="1">
      <c r="A9" s="44">
        <v>6</v>
      </c>
      <c r="B9" s="387" t="s">
        <v>7</v>
      </c>
      <c r="C9" s="477">
        <v>19</v>
      </c>
      <c r="D9" s="478" t="s">
        <v>14</v>
      </c>
      <c r="E9" s="479">
        <v>17</v>
      </c>
      <c r="F9" s="477">
        <v>6</v>
      </c>
      <c r="G9" s="478" t="s">
        <v>14</v>
      </c>
      <c r="H9" s="479">
        <v>25</v>
      </c>
      <c r="I9" s="390">
        <v>5</v>
      </c>
      <c r="J9" s="391" t="s">
        <v>14</v>
      </c>
      <c r="K9" s="392">
        <v>25</v>
      </c>
      <c r="L9" s="477">
        <v>10</v>
      </c>
      <c r="M9" s="478" t="s">
        <v>14</v>
      </c>
      <c r="N9" s="479">
        <v>22</v>
      </c>
      <c r="O9" s="477">
        <v>9</v>
      </c>
      <c r="P9" s="478" t="s">
        <v>14</v>
      </c>
      <c r="Q9" s="479">
        <v>25</v>
      </c>
      <c r="R9" s="647" t="s">
        <v>33</v>
      </c>
      <c r="S9" s="647"/>
      <c r="T9" s="647"/>
      <c r="U9" s="7">
        <f>T10</f>
        <v>2</v>
      </c>
      <c r="V9" s="8" t="s">
        <v>14</v>
      </c>
      <c r="W9" s="9">
        <f>R10</f>
        <v>25</v>
      </c>
      <c r="X9" s="7">
        <f>T11</f>
        <v>24</v>
      </c>
      <c r="Y9" s="8" t="s">
        <v>14</v>
      </c>
      <c r="Z9" s="9">
        <f>R11</f>
        <v>7</v>
      </c>
      <c r="AA9" s="7">
        <f>T12</f>
        <v>25</v>
      </c>
      <c r="AB9" s="8" t="s">
        <v>14</v>
      </c>
      <c r="AC9" s="9">
        <f>R12</f>
        <v>10</v>
      </c>
      <c r="AD9" s="48">
        <f>T13</f>
        <v>15</v>
      </c>
      <c r="AE9" s="49" t="s">
        <v>14</v>
      </c>
      <c r="AF9" s="50">
        <f>R13</f>
        <v>24</v>
      </c>
      <c r="AG9" s="48">
        <f>T14</f>
        <v>8</v>
      </c>
      <c r="AH9" s="49" t="s">
        <v>14</v>
      </c>
      <c r="AI9" s="50">
        <f>R14</f>
        <v>24</v>
      </c>
      <c r="AJ9" s="48">
        <f>T15</f>
        <v>25</v>
      </c>
      <c r="AK9" s="49" t="s">
        <v>14</v>
      </c>
      <c r="AL9" s="58">
        <f>R15</f>
        <v>2</v>
      </c>
      <c r="AM9" s="538">
        <f>T16</f>
        <v>0</v>
      </c>
      <c r="AN9" s="539" t="s">
        <v>14</v>
      </c>
      <c r="AO9" s="537">
        <f>R16</f>
        <v>0</v>
      </c>
      <c r="AP9" s="48">
        <f>T17</f>
        <v>25</v>
      </c>
      <c r="AQ9" s="49" t="s">
        <v>14</v>
      </c>
      <c r="AR9" s="50">
        <f>R17</f>
        <v>0</v>
      </c>
      <c r="AS9" s="98">
        <f>T18</f>
        <v>25</v>
      </c>
      <c r="AT9" s="49" t="s">
        <v>14</v>
      </c>
      <c r="AU9" s="58">
        <f>R18</f>
        <v>0</v>
      </c>
      <c r="AV9" s="48">
        <f>T19</f>
        <v>25</v>
      </c>
      <c r="AW9" s="49" t="s">
        <v>14</v>
      </c>
      <c r="AX9" s="50">
        <f>R19</f>
        <v>0</v>
      </c>
      <c r="AY9" s="97">
        <f>T20</f>
        <v>8</v>
      </c>
      <c r="AZ9" s="49" t="s">
        <v>14</v>
      </c>
      <c r="BA9" s="50">
        <f>R20</f>
        <v>23</v>
      </c>
      <c r="BB9" s="97">
        <f>T21</f>
        <v>17</v>
      </c>
      <c r="BC9" s="49" t="s">
        <v>14</v>
      </c>
      <c r="BD9" s="50">
        <f>R21</f>
        <v>10</v>
      </c>
      <c r="BE9" s="98">
        <f>T22</f>
        <v>25</v>
      </c>
      <c r="BF9" s="49" t="s">
        <v>14</v>
      </c>
      <c r="BG9" s="52">
        <f>R22</f>
        <v>3</v>
      </c>
      <c r="BH9" s="165">
        <f>T23</f>
        <v>0</v>
      </c>
      <c r="BI9" s="61" t="s">
        <v>14</v>
      </c>
      <c r="BJ9" s="84">
        <f>R23</f>
        <v>0</v>
      </c>
      <c r="BK9" s="60">
        <f>T24</f>
        <v>0</v>
      </c>
      <c r="BL9" s="61" t="s">
        <v>14</v>
      </c>
      <c r="BM9" s="84">
        <f>R24</f>
        <v>0</v>
      </c>
      <c r="BN9" s="175">
        <f>T25</f>
        <v>0</v>
      </c>
      <c r="BO9" s="61" t="s">
        <v>14</v>
      </c>
      <c r="BP9" s="85">
        <f>R25</f>
        <v>0</v>
      </c>
      <c r="BQ9" s="60">
        <f>T26</f>
        <v>0</v>
      </c>
      <c r="BR9" s="61" t="s">
        <v>14</v>
      </c>
      <c r="BS9" s="84">
        <f>R26</f>
        <v>0</v>
      </c>
      <c r="BT9" s="60">
        <f>T27</f>
        <v>0</v>
      </c>
      <c r="BU9" s="61" t="s">
        <v>14</v>
      </c>
      <c r="BV9" s="84">
        <f>R27</f>
        <v>0</v>
      </c>
      <c r="BW9" s="60">
        <f>T28</f>
        <v>0</v>
      </c>
      <c r="BX9" s="61" t="s">
        <v>14</v>
      </c>
      <c r="BY9" s="62">
        <f>R28</f>
        <v>0</v>
      </c>
      <c r="BZ9" s="60">
        <f>T29</f>
        <v>0</v>
      </c>
      <c r="CA9" s="61" t="s">
        <v>14</v>
      </c>
      <c r="CB9" s="84">
        <f>R29</f>
        <v>0</v>
      </c>
      <c r="CC9" s="60">
        <f>T30</f>
        <v>0</v>
      </c>
      <c r="CD9" s="61" t="s">
        <v>14</v>
      </c>
      <c r="CE9" s="84">
        <f>R30</f>
        <v>0</v>
      </c>
      <c r="CF9" s="165">
        <f>T31</f>
        <v>0</v>
      </c>
      <c r="CG9" s="61" t="s">
        <v>14</v>
      </c>
      <c r="CH9" s="84">
        <f>R31</f>
        <v>0</v>
      </c>
      <c r="CI9" s="165">
        <f>T32</f>
        <v>0</v>
      </c>
      <c r="CJ9" s="61" t="s">
        <v>14</v>
      </c>
      <c r="CK9" s="84">
        <f>R32</f>
        <v>0</v>
      </c>
      <c r="CL9" s="165">
        <f>T33</f>
        <v>0</v>
      </c>
      <c r="CM9" s="61" t="s">
        <v>14</v>
      </c>
      <c r="CN9" s="84">
        <f>R33</f>
        <v>0</v>
      </c>
      <c r="CO9" s="168">
        <f t="shared" si="2"/>
        <v>18</v>
      </c>
      <c r="CP9" s="11">
        <f>SUM(C9,F9,I9,L9,O9,U9,X9,AA9,AD9,AG9,AJ9,AM9,AP9,CL9,AS9,AV9,AY9,BB9,BE9,BH9,BK9,BN9,BQ9,BT9,BW9,BZ9,CC9,CF9,CI9)</f>
        <v>273</v>
      </c>
      <c r="CQ9" s="12" t="s">
        <v>14</v>
      </c>
      <c r="CR9" s="13">
        <f>SUM(E9,H9,K9,N9,Q9,W9,Z9,AC9,AF9,AI9,AL9,AO9,AR9,CN9,AU9,AX9,BA9,BD9,BG9,BJ9,BM9,BP9,BS9,BV9,BY9,CB9,CE9,CH9,CK9)</f>
        <v>242</v>
      </c>
      <c r="CS9" s="163">
        <f t="shared" si="0"/>
        <v>31</v>
      </c>
      <c r="CT9" s="169">
        <f>IF(poznámky!C1=6,poznámky!A19)+IF(poznámky!C2=6,poznámky!A20)+IF(poznámky!C3=6,poznámky!A21)+IF(poznámky!C4=6,poznámky!A22)+IF(poznámky!C5=6,poznámky!A23)+IF(poznámky!C6=6,poznámky!A24)+IF(poznámky!C7=6,poznámky!A25)+IF(poznámky!C8=6,poznámky!A26)+IF(poznámky!C9=6,poznámky!A27)+IF(poznámky!C10=6,poznámky!A28)+IF(poznámky!C11=6,poznámky!A29)+IF(poznámky!C12=6,poznámky!A30)+IF(poznámky!C13=6,poznámky!A31)+IF(poznámky!C14=6,poznámky!A32)+IF(poznámky!C15=6,poznámky!A33)+IF(poznámky!C16=6,poznámky!A34)+IF(poznámky!C17=6,poznámky!A35)+IF(poznámky!C18=6,poznámky!A36)+IF(poznámky!C19=6,poznámky!A37)+IF(poznámky!C20=6,poznámky!A38)+IF(poznámky!C21=6,poznámky!A39)+IF(poznámky!C22=6,poznámky!A40)+IF(poznámky!C23=6,poznámky!A41)+IF(poznámky!C24=6,poznámky!A42)+IF(poznámky!C25=6,poznámky!A43)+IF(poznámky!C26=6,poznámky!A44)+IF(poznámky!C27=6,poznámky!A45)+IF(poznámky!C28=6,poznámky!A46)+IF(poznámky!C29=6,poznámky!A47)+IF(poznámky!C30=6,poznámky!A48)</f>
        <v>10</v>
      </c>
      <c r="CU9" s="30" t="s">
        <v>21</v>
      </c>
      <c r="CV9" s="160" t="str">
        <f t="shared" si="1"/>
        <v>Jirka</v>
      </c>
      <c r="CW9" s="178">
        <f>IF(C9&gt;E9,2,"0")+IF(C9=E9,1)*IF(C9+E9=0,0,1)+IF(F9&gt;H9,2,"0")+IF(F9=H9,1)*IF(F9+H9=0,0,1)+IF(I9&gt;K9,2,"0")+IF(I9=K9,1)*IF(I9+K9=0,0,1)+IF(L9&gt;N9,2,"0")+IF(L9=N9,1)*IF(L9+N9=0,0,1)+IF(O9&gt;Q9,2,"0")+IF(O9=Q9,1)*IF(O9+Q9=0,0,1)+IF(U9&gt;W9,2,"0")+IF(U9=W9,1)*IF(U9+W9=0,0,1)+IF(X9&gt;Z9,2,"0")+IF(X9=Z9,1)*IF(X9+Z9=0,0,1)+IF(AA9&gt;AC9,2,"0")+IF(AA9=AC9,1)*IF(AA9+AC9=0,0,1)+IF(AD9&gt;AF9,2,"0")+IF(AD9=AF9,1)*IF(AD9+AF9=0,0,1)+IF(AG9&gt;AI9,2,"0")+IF(AG9=AI9,1)*IF(AG9+AI9=0,0,1)+IF(AJ9&gt;AL9,2,"0")+IF(AJ9=AL9,1)*IF(AJ9+AL9=0,0,1)+IF(AM9&gt;AO9,2,"0")+IF(AM9=AO9,1)*IF(AM9+AO9=0,0,1)+IF(AP9&gt;AR9,2,"0")+IF(AP9=AR9,1)*IF(AP9+AR9=0,0,1)+IF(AS9&gt;AU9,2,"0")+IF(AS9=AU9,1)*IF(AS9+AU9=0,0,1)+IF(AV9&gt;AX9,2,"0")+IF(AV9=AX9,1)*IF(AV9+AX9=0,0,1)+IF(AY9&gt;BA9,2,"0")+IF(AY9=BA9,1)*IF(AY9+BA9=0,0,1)+IF(BB9&gt;BD9,2,"0")+IF(BB9=BD9,1)*IF(BB9+BD9=0,0,1)</f>
        <v>16</v>
      </c>
      <c r="CX9" s="648"/>
      <c r="CY9" s="670"/>
    </row>
    <row r="10" spans="1:103" ht="19.5" customHeight="1">
      <c r="A10" s="44">
        <v>7</v>
      </c>
      <c r="B10" s="387" t="s">
        <v>8</v>
      </c>
      <c r="C10" s="477">
        <v>25</v>
      </c>
      <c r="D10" s="478" t="s">
        <v>14</v>
      </c>
      <c r="E10" s="479">
        <v>6</v>
      </c>
      <c r="F10" s="477">
        <v>25</v>
      </c>
      <c r="G10" s="478" t="s">
        <v>14</v>
      </c>
      <c r="H10" s="479">
        <v>0</v>
      </c>
      <c r="I10" s="390">
        <v>12</v>
      </c>
      <c r="J10" s="391" t="s">
        <v>14</v>
      </c>
      <c r="K10" s="392">
        <v>23</v>
      </c>
      <c r="L10" s="390">
        <v>25</v>
      </c>
      <c r="M10" s="391" t="s">
        <v>14</v>
      </c>
      <c r="N10" s="392">
        <v>2</v>
      </c>
      <c r="O10" s="477">
        <v>10</v>
      </c>
      <c r="P10" s="478" t="s">
        <v>14</v>
      </c>
      <c r="Q10" s="479">
        <v>22</v>
      </c>
      <c r="R10" s="390">
        <v>25</v>
      </c>
      <c r="S10" s="391" t="s">
        <v>14</v>
      </c>
      <c r="T10" s="392">
        <v>2</v>
      </c>
      <c r="U10" s="647" t="s">
        <v>34</v>
      </c>
      <c r="V10" s="647"/>
      <c r="W10" s="647"/>
      <c r="X10" s="7">
        <f>W11</f>
        <v>25</v>
      </c>
      <c r="Y10" s="8" t="s">
        <v>14</v>
      </c>
      <c r="Z10" s="9">
        <f>U11</f>
        <v>0</v>
      </c>
      <c r="AA10" s="7">
        <f>W12</f>
        <v>25</v>
      </c>
      <c r="AB10" s="8" t="s">
        <v>14</v>
      </c>
      <c r="AC10" s="9">
        <f>U12</f>
        <v>0</v>
      </c>
      <c r="AD10" s="48">
        <f>W13</f>
        <v>25</v>
      </c>
      <c r="AE10" s="49" t="s">
        <v>14</v>
      </c>
      <c r="AF10" s="50">
        <f>U13</f>
        <v>0</v>
      </c>
      <c r="AG10" s="48">
        <f>W14</f>
        <v>23</v>
      </c>
      <c r="AH10" s="49" t="s">
        <v>14</v>
      </c>
      <c r="AI10" s="50">
        <f>U14</f>
        <v>16</v>
      </c>
      <c r="AJ10" s="48">
        <f>W15</f>
        <v>25</v>
      </c>
      <c r="AK10" s="49" t="s">
        <v>14</v>
      </c>
      <c r="AL10" s="58">
        <f>U15</f>
        <v>6</v>
      </c>
      <c r="AM10" s="538">
        <f>W16</f>
        <v>0</v>
      </c>
      <c r="AN10" s="539" t="s">
        <v>14</v>
      </c>
      <c r="AO10" s="537">
        <f>U16</f>
        <v>0</v>
      </c>
      <c r="AP10" s="48">
        <f>W17</f>
        <v>25</v>
      </c>
      <c r="AQ10" s="49" t="s">
        <v>14</v>
      </c>
      <c r="AR10" s="50">
        <f>U17</f>
        <v>0</v>
      </c>
      <c r="AS10" s="97">
        <f>W18</f>
        <v>25</v>
      </c>
      <c r="AT10" s="49" t="s">
        <v>14</v>
      </c>
      <c r="AU10" s="58">
        <f>U18</f>
        <v>2</v>
      </c>
      <c r="AV10" s="48">
        <f>W19</f>
        <v>25</v>
      </c>
      <c r="AW10" s="49" t="s">
        <v>14</v>
      </c>
      <c r="AX10" s="50">
        <f>U19</f>
        <v>0</v>
      </c>
      <c r="AY10" s="97">
        <f>W20</f>
        <v>25</v>
      </c>
      <c r="AZ10" s="49" t="s">
        <v>14</v>
      </c>
      <c r="BA10" s="50">
        <f>U20</f>
        <v>15</v>
      </c>
      <c r="BB10" s="97">
        <f>W21</f>
        <v>24</v>
      </c>
      <c r="BC10" s="49" t="s">
        <v>14</v>
      </c>
      <c r="BD10" s="50">
        <f>U21</f>
        <v>7</v>
      </c>
      <c r="BE10" s="97">
        <f>W22</f>
        <v>25</v>
      </c>
      <c r="BF10" s="49" t="s">
        <v>14</v>
      </c>
      <c r="BG10" s="50">
        <f>U22</f>
        <v>3</v>
      </c>
      <c r="BH10" s="452">
        <f>W23</f>
        <v>0</v>
      </c>
      <c r="BI10" s="61" t="s">
        <v>14</v>
      </c>
      <c r="BJ10" s="85">
        <f>U23</f>
        <v>0</v>
      </c>
      <c r="BK10" s="60">
        <f>W24</f>
        <v>0</v>
      </c>
      <c r="BL10" s="61" t="s">
        <v>14</v>
      </c>
      <c r="BM10" s="84">
        <f>U24</f>
        <v>0</v>
      </c>
      <c r="BN10" s="60">
        <f>W25</f>
        <v>0</v>
      </c>
      <c r="BO10" s="61" t="s">
        <v>14</v>
      </c>
      <c r="BP10" s="84">
        <f>U25</f>
        <v>0</v>
      </c>
      <c r="BQ10" s="175">
        <f>W26</f>
        <v>0</v>
      </c>
      <c r="BR10" s="61" t="s">
        <v>14</v>
      </c>
      <c r="BS10" s="85">
        <f>U26</f>
        <v>0</v>
      </c>
      <c r="BT10" s="60">
        <f>W27</f>
        <v>0</v>
      </c>
      <c r="BU10" s="61" t="s">
        <v>14</v>
      </c>
      <c r="BV10" s="84">
        <f>U27</f>
        <v>0</v>
      </c>
      <c r="BW10" s="60">
        <f>W28</f>
        <v>0</v>
      </c>
      <c r="BX10" s="61" t="s">
        <v>14</v>
      </c>
      <c r="BY10" s="84">
        <f>U28</f>
        <v>0</v>
      </c>
      <c r="BZ10" s="60">
        <f>W29</f>
        <v>0</v>
      </c>
      <c r="CA10" s="61" t="s">
        <v>14</v>
      </c>
      <c r="CB10" s="62">
        <f>U29</f>
        <v>0</v>
      </c>
      <c r="CC10" s="60">
        <f>W30</f>
        <v>0</v>
      </c>
      <c r="CD10" s="61" t="s">
        <v>14</v>
      </c>
      <c r="CE10" s="84">
        <f>U30</f>
        <v>0</v>
      </c>
      <c r="CF10" s="60">
        <f>W31</f>
        <v>0</v>
      </c>
      <c r="CG10" s="61" t="s">
        <v>14</v>
      </c>
      <c r="CH10" s="84">
        <f>U31</f>
        <v>0</v>
      </c>
      <c r="CI10" s="165">
        <f>W32</f>
        <v>0</v>
      </c>
      <c r="CJ10" s="61" t="s">
        <v>14</v>
      </c>
      <c r="CK10" s="84">
        <f>U32</f>
        <v>0</v>
      </c>
      <c r="CL10" s="165">
        <f>W33</f>
        <v>0</v>
      </c>
      <c r="CM10" s="61" t="s">
        <v>14</v>
      </c>
      <c r="CN10" s="84">
        <f>U33</f>
        <v>0</v>
      </c>
      <c r="CO10" s="168">
        <f t="shared" si="2"/>
        <v>30</v>
      </c>
      <c r="CP10" s="11">
        <f>SUM(C10,F10,I10,L10,O10,R10,X10,AA10,AD10,AG10,AJ10,AM10,AP10,CL10,AS10,AV10,AY10,BB10,BE10,BH10,BK10,BN10,BQ10,BT10,BW10,BZ10,CC10,CF10,CI10)</f>
        <v>394</v>
      </c>
      <c r="CQ10" s="12" t="s">
        <v>14</v>
      </c>
      <c r="CR10" s="13">
        <f>SUM(E10,H10,K10,N10,Q10,T10,Z10,AC10,AF10,AI10,AL10,AO10,AR10,CN10,AU10,AX10,BA10,BD10,BG10,BJ10,BM10,BP10,BS10,BV10,BY10,CB10,CE10,CH10,CK10)</f>
        <v>104</v>
      </c>
      <c r="CS10" s="163">
        <f t="shared" si="0"/>
        <v>290</v>
      </c>
      <c r="CT10" s="169">
        <f>IF(poznámky!C1=7,poznámky!A19)+IF(poznámky!C2=7,poznámky!A20)+IF(poznámky!C3=7,poznámky!A21)+IF(poznámky!C4=7,poznámky!A22)+IF(poznámky!C5=7,poznámky!A23)+IF(poznámky!C6=7,poznámky!A24)+IF(poznámky!C7=7,poznámky!A25)+IF(poznámky!C8=7,poznámky!A26)+IF(poznámky!C9=7,poznámky!A27)+IF(poznámky!C10=7,poznámky!A28)+IF(poznámky!C11=7,poznámky!A29)+IF(poznámky!C12=7,poznámky!A30)+IF(poznámky!C13=7,poznámky!A31)+IF(poznámky!C14=7,poznámky!A32)+IF(poznámky!C15=7,poznámky!A33)+IF(poznámky!C16=7,poznámky!A34)+IF(poznámky!C17=7,poznámky!A35)+IF(poznámky!C18=7,poznámky!A36)+IF(poznámky!C19=7,poznámky!A37)+IF(poznámky!C20=7,poznámky!A38)+IF(poznámky!C21=7,poznámky!A39)+IF(poznámky!C22=7,poznámky!A40)+IF(poznámky!C23=7,poznámky!A41)+IF(poznámky!C24=7,poznámky!A42)+IF(poznámky!C25=7,poznámky!A43)+IF(poznámky!C26=7,poznámky!A44)+IF(poznámky!C27=7,poznámky!A45)+IF(poznámky!C28=7,poznámky!A46)+IF(poznámky!C29=7,poznámky!A47)+IF(poznámky!C30=7,poznámky!A48)</f>
        <v>2</v>
      </c>
      <c r="CU10" s="30" t="s">
        <v>21</v>
      </c>
      <c r="CV10" s="160" t="str">
        <f t="shared" si="1"/>
        <v>Horst</v>
      </c>
      <c r="CW10" s="178">
        <f>IF(C10&gt;E10,2,"0")+IF(C10=E10,1)*IF(C10+E10=0,0,1)+IF(F10&gt;H10,2,"0")+IF(F10=H10,1)*IF(F10+H10=0,0,1)+IF(I10&gt;K10,2,"0")+IF(I10=K10,1)*IF(I10+K10=0,0,1)+IF(L10&gt;N10,2,"0")+IF(L10=N10,1)*IF(L10+N10=0,0,1)+IF(O10&gt;Q10,2,"0")+IF(O10=Q10,1)*IF(O10+Q10=0,0,1)+IF(R10&gt;T10,2,"0")+IF(R10=T10,1)*IF(R10+T10=0,0,1)+IF(X10&gt;Z10,2,"0")+IF(X10=Z10,1)*IF(X10+Z10=0,0,1)+IF(AA10&gt;AC10,2,"0")+IF(AA10=AC10,1)*IF(AA10+AC10=0,0,1)+IF(AD10&gt;AF10,2,"0")+IF(AD10=AF10,1)*IF(AD10+AF10=0,0,1)+IF(AG10&gt;AI10,2,"0")+IF(AG10=AI10,1)*IF(AG10+AI10=0,0,1)+IF(AJ10&gt;AL10,2,"0")+IF(AJ10=AL10,1)*IF(AJ10+AL10=0,0,1)+IF(AM10&gt;AO10,2,"0")+IF(AM10=AO10,1)*IF(AM10+AO10=0,0,1)+IF(AP10&gt;AR10,2,"0")+IF(AP10=AR10,1)*IF(AP10+AR10=0,0,1)+IF(AS10&gt;AU10,2,"0")+IF(AS10=AU10,1)*IF(AS10+AU10=0,0,1)+IF(AV10&gt;AX10,2,"0")+IF(AV10=AX10,1)*IF(AV10+AX10=0,0,1)+IF(AY10&gt;BA10,2,"0")+IF(AY10=BA10,1)*IF(AY10+BA10=0,0,1)+IF(BB10&gt;BD10,2,"0")+IF(BB10=BD10,1)*IF(BB10+BD10=0,0,1)</f>
        <v>28</v>
      </c>
      <c r="CX10" s="648"/>
      <c r="CY10" s="670"/>
    </row>
    <row r="11" spans="1:103" ht="19.5" customHeight="1">
      <c r="A11" s="44">
        <v>8</v>
      </c>
      <c r="B11" s="387" t="s">
        <v>27</v>
      </c>
      <c r="C11" s="477">
        <v>0</v>
      </c>
      <c r="D11" s="478" t="s">
        <v>14</v>
      </c>
      <c r="E11" s="479">
        <v>25</v>
      </c>
      <c r="F11" s="477">
        <v>0</v>
      </c>
      <c r="G11" s="478" t="s">
        <v>14</v>
      </c>
      <c r="H11" s="479">
        <v>25</v>
      </c>
      <c r="I11" s="390">
        <v>5</v>
      </c>
      <c r="J11" s="391" t="s">
        <v>14</v>
      </c>
      <c r="K11" s="392">
        <v>25</v>
      </c>
      <c r="L11" s="390">
        <v>7</v>
      </c>
      <c r="M11" s="391" t="s">
        <v>14</v>
      </c>
      <c r="N11" s="392">
        <v>25</v>
      </c>
      <c r="O11" s="390">
        <v>7</v>
      </c>
      <c r="P11" s="391" t="s">
        <v>14</v>
      </c>
      <c r="Q11" s="392">
        <v>18</v>
      </c>
      <c r="R11" s="477">
        <v>7</v>
      </c>
      <c r="S11" s="478" t="s">
        <v>14</v>
      </c>
      <c r="T11" s="479">
        <v>24</v>
      </c>
      <c r="U11" s="390">
        <v>0</v>
      </c>
      <c r="V11" s="391" t="s">
        <v>14</v>
      </c>
      <c r="W11" s="392">
        <v>25</v>
      </c>
      <c r="X11" s="647"/>
      <c r="Y11" s="647"/>
      <c r="Z11" s="647"/>
      <c r="AA11" s="7">
        <f>Z12</f>
        <v>25</v>
      </c>
      <c r="AB11" s="8" t="s">
        <v>14</v>
      </c>
      <c r="AC11" s="15">
        <f>X12</f>
        <v>0</v>
      </c>
      <c r="AD11" s="48">
        <f>Z13</f>
        <v>14</v>
      </c>
      <c r="AE11" s="49" t="s">
        <v>14</v>
      </c>
      <c r="AF11" s="52">
        <f>X13</f>
        <v>25</v>
      </c>
      <c r="AG11" s="48">
        <f>Z14</f>
        <v>7</v>
      </c>
      <c r="AH11" s="49" t="s">
        <v>14</v>
      </c>
      <c r="AI11" s="52">
        <f>X14</f>
        <v>25</v>
      </c>
      <c r="AJ11" s="48">
        <f>Z15</f>
        <v>25</v>
      </c>
      <c r="AK11" s="49" t="s">
        <v>14</v>
      </c>
      <c r="AL11" s="59">
        <f>X15</f>
        <v>4</v>
      </c>
      <c r="AM11" s="538">
        <f>Z16</f>
        <v>0</v>
      </c>
      <c r="AN11" s="539" t="s">
        <v>14</v>
      </c>
      <c r="AO11" s="542">
        <f>X16</f>
        <v>0</v>
      </c>
      <c r="AP11" s="48">
        <f>Z17</f>
        <v>10</v>
      </c>
      <c r="AQ11" s="49" t="s">
        <v>14</v>
      </c>
      <c r="AR11" s="52">
        <f>X17</f>
        <v>22</v>
      </c>
      <c r="AS11" s="98">
        <f>Z18</f>
        <v>25</v>
      </c>
      <c r="AT11" s="49" t="s">
        <v>14</v>
      </c>
      <c r="AU11" s="59">
        <f>X18</f>
        <v>0</v>
      </c>
      <c r="AV11" s="51">
        <f>Z19</f>
        <v>17</v>
      </c>
      <c r="AW11" s="49" t="s">
        <v>14</v>
      </c>
      <c r="AX11" s="52">
        <f>X19</f>
        <v>15</v>
      </c>
      <c r="AY11" s="98">
        <f>Z20</f>
        <v>25</v>
      </c>
      <c r="AZ11" s="49" t="s">
        <v>14</v>
      </c>
      <c r="BA11" s="52">
        <f>X20</f>
        <v>9</v>
      </c>
      <c r="BB11" s="98">
        <f>Z21</f>
        <v>12</v>
      </c>
      <c r="BC11" s="49" t="s">
        <v>14</v>
      </c>
      <c r="BD11" s="52">
        <f>X21</f>
        <v>20</v>
      </c>
      <c r="BE11" s="97">
        <f>Z22</f>
        <v>25</v>
      </c>
      <c r="BF11" s="49" t="s">
        <v>14</v>
      </c>
      <c r="BG11" s="50">
        <f>X22</f>
        <v>4</v>
      </c>
      <c r="BH11" s="165">
        <f>Z23</f>
        <v>0</v>
      </c>
      <c r="BI11" s="61" t="s">
        <v>14</v>
      </c>
      <c r="BJ11" s="84">
        <f>X23</f>
        <v>0</v>
      </c>
      <c r="BK11" s="175">
        <f>Z24</f>
        <v>0</v>
      </c>
      <c r="BL11" s="61" t="s">
        <v>14</v>
      </c>
      <c r="BM11" s="85">
        <f>X24</f>
        <v>0</v>
      </c>
      <c r="BN11" s="60">
        <f>Z25</f>
        <v>0</v>
      </c>
      <c r="BO11" s="61" t="s">
        <v>14</v>
      </c>
      <c r="BP11" s="84">
        <f>X25</f>
        <v>0</v>
      </c>
      <c r="BQ11" s="60">
        <f>Z26</f>
        <v>0</v>
      </c>
      <c r="BR11" s="61" t="s">
        <v>14</v>
      </c>
      <c r="BS11" s="84">
        <f>X26</f>
        <v>0</v>
      </c>
      <c r="BT11" s="175">
        <f>Z27</f>
        <v>0</v>
      </c>
      <c r="BU11" s="61" t="s">
        <v>14</v>
      </c>
      <c r="BV11" s="85">
        <f>X27</f>
        <v>0</v>
      </c>
      <c r="BW11" s="60">
        <f>Z28</f>
        <v>0</v>
      </c>
      <c r="BX11" s="61" t="s">
        <v>14</v>
      </c>
      <c r="BY11" s="84">
        <f>X28</f>
        <v>0</v>
      </c>
      <c r="BZ11" s="60">
        <f>Z29</f>
        <v>0</v>
      </c>
      <c r="CA11" s="61" t="s">
        <v>14</v>
      </c>
      <c r="CB11" s="84">
        <f>X29</f>
        <v>0</v>
      </c>
      <c r="CC11" s="60">
        <f>Z30</f>
        <v>0</v>
      </c>
      <c r="CD11" s="61" t="s">
        <v>14</v>
      </c>
      <c r="CE11" s="62">
        <f>X30</f>
        <v>0</v>
      </c>
      <c r="CF11" s="60">
        <f>Z31</f>
        <v>0</v>
      </c>
      <c r="CG11" s="61" t="s">
        <v>14</v>
      </c>
      <c r="CH11" s="84">
        <f>X31</f>
        <v>0</v>
      </c>
      <c r="CI11" s="60">
        <f>Z32</f>
        <v>0</v>
      </c>
      <c r="CJ11" s="61" t="s">
        <v>14</v>
      </c>
      <c r="CK11" s="84">
        <f>X32</f>
        <v>0</v>
      </c>
      <c r="CL11" s="165">
        <f>Z33</f>
        <v>0</v>
      </c>
      <c r="CM11" s="61" t="s">
        <v>14</v>
      </c>
      <c r="CN11" s="84">
        <f>X33</f>
        <v>0</v>
      </c>
      <c r="CO11" s="168">
        <f t="shared" si="2"/>
        <v>12</v>
      </c>
      <c r="CP11" s="11">
        <f>SUM(C11,F11,I11,L11,O11,R11,U11,AA11,AD11,AG11,AJ11,AM11,AP11,CL11,AS11,AV11,AY11,BB11,BE11,BH11,BK11,BN11,BQ11,BT11,BW11,BZ11,CC11,CF11,CI11)</f>
        <v>211</v>
      </c>
      <c r="CQ11" s="12" t="s">
        <v>14</v>
      </c>
      <c r="CR11" s="13">
        <f>SUM(E11,H11,K11,N11,Q11,T11,W11,AC11,AF11,AI11,AL11,AO11,AR11,CN11,AU11,AX11,BA11,BD11,BG11,BJ11,BM11,BP11,BS11,BV11,BY11,CB11,CE11,CH11,CK11)</f>
        <v>291</v>
      </c>
      <c r="CS11" s="163">
        <f t="shared" si="0"/>
        <v>-80</v>
      </c>
      <c r="CT11" s="169">
        <f>IF(poznámky!C1=8,poznámky!A19)+IF(poznámky!C2=8,poznámky!A20)+IF(poznámky!C3=8,poznámky!A21)+IF(poznámky!C4=8,poznámky!A22)+IF(poznámky!C5=8,poznámky!A23)+IF(poznámky!C6=8,poznámky!A24)+IF(poznámky!C7=8,poznámky!A25)+IF(poznámky!C8=8,poznámky!A26)+IF(poznámky!C9=8,poznámky!A27)+IF(poznámky!C10=8,poznámky!A28)+IF(poznámky!C11=8,poznámky!A29)+IF(poznámky!C12=8,poznámky!A30)+IF(poznámky!C13=8,poznámky!A31)+IF(poznámky!C14=8,poznámky!A32)+IF(poznámky!C15=8,poznámky!A33)+IF(poznámky!C16=8,poznámky!A34)+IF(poznámky!C17=8,poznámky!A35)+IF(poznámky!C18=8,poznámky!A36)+IF(poznámky!C19=8,poznámky!A37)+IF(poznámky!C20=8,poznámky!A38)+IF(poznámky!C21=8,poznámky!A39)+IF(poznámky!C22=8,poznámky!A40)+IF(poznámky!C23=8,poznámky!A41)+IF(poznámky!C24=8,poznámky!A42)+IF(poznámky!C25=8,poznámky!A43)+IF(poznámky!C26=8,poznámky!A44)+IF(poznámky!C27=8,poznámky!A45)+IF(poznámky!C28=8,poznámky!A46)+IF(poznámky!C29=8,poznámky!A47)+IF(poznámky!C30=8,poznámky!A48)</f>
        <v>12</v>
      </c>
      <c r="CU11" s="30" t="s">
        <v>21</v>
      </c>
      <c r="CV11" s="160" t="str">
        <f t="shared" si="1"/>
        <v>Adrian</v>
      </c>
      <c r="CW11" s="178">
        <f>IF(C11&gt;E11,2,"0")+IF(C11=E11,1)*IF(C11+E11=0,0,1)+IF(F11&gt;H11,2,"0")+IF(F11=H11,1)*IF(F11+H11=0,0,1)+IF(I11&gt;K11,2,"0")+IF(I11=K11,1)*IF(I11+K11=0,0,1)+IF(L11&gt;N11,2,"0")+IF(L11=N11,1)*IF(L11+N11=0,0,1)+IF(O11&gt;Q11,2,"0")+IF(O11=Q11,1)*IF(O11+Q11=0,0,1)+IF(R11&gt;T11,2,"0")+IF(R11=T11,1)*IF(R11+T11=0,0,1)+IF(U11&gt;W11,2,"0")+IF(U11=W11,1)*IF(U11+W11=0,0,1)+IF(AA11&gt;AC11,2,"0")+IF(AA11=AC11,1)*IF(AA11+AC11=0,0,1)+IF(AD11&gt;AF11,2,"0")+IF(AD11=AF11,1)*IF(AD11+AF11=0,0,1)+IF(AG11&gt;AI11,2,"0")+IF(AG11=AI11,1)*IF(AG11+AI11=0,0,1)+IF(AJ11&gt;AL11,2,"0")+IF(AJ11=AL11,1)*IF(AJ11+AL11=0,0,1)+IF(AM11&gt;AO11,2,"0")+IF(AM11=AO11,1)*IF(AM11+AO11=0,0,1)+IF(AP11&gt;AR11,2,"0")+IF(AP11=AR11,1)*IF(AP11+AR11=0,0,1)+IF(AS11&gt;AU11,2,"0")+IF(AS11=AU11,1)*IF(AS11+AU11=0,0,1)+IF(AV11&gt;AX11,2,"0")+IF(AV11=AX11,1)*IF(AV11+AX11=0,0,1)+IF(AY11&gt;BA11,2,"0")+IF(AY11=BA11,1)*IF(AY11+BA11=0,0,1)+IF(BB11&gt;BD11,2,"0")+IF(BB11=BD11,1)*IF(BB11+BD11=0,0,1)</f>
        <v>10</v>
      </c>
      <c r="CX11" s="648"/>
      <c r="CY11" s="670"/>
    </row>
    <row r="12" spans="1:103" ht="19.5" customHeight="1">
      <c r="A12" s="44">
        <v>9</v>
      </c>
      <c r="B12" s="387" t="s">
        <v>28</v>
      </c>
      <c r="C12" s="477">
        <v>6</v>
      </c>
      <c r="D12" s="478" t="s">
        <v>14</v>
      </c>
      <c r="E12" s="479">
        <v>25</v>
      </c>
      <c r="F12" s="477">
        <v>9</v>
      </c>
      <c r="G12" s="478" t="s">
        <v>14</v>
      </c>
      <c r="H12" s="479">
        <v>25</v>
      </c>
      <c r="I12" s="390">
        <v>8</v>
      </c>
      <c r="J12" s="391" t="s">
        <v>14</v>
      </c>
      <c r="K12" s="392">
        <v>25</v>
      </c>
      <c r="L12" s="390">
        <v>0</v>
      </c>
      <c r="M12" s="391" t="s">
        <v>14</v>
      </c>
      <c r="N12" s="392">
        <v>25</v>
      </c>
      <c r="O12" s="390">
        <v>2</v>
      </c>
      <c r="P12" s="391" t="s">
        <v>14</v>
      </c>
      <c r="Q12" s="392">
        <v>25</v>
      </c>
      <c r="R12" s="477">
        <v>10</v>
      </c>
      <c r="S12" s="478" t="s">
        <v>14</v>
      </c>
      <c r="T12" s="479">
        <v>25</v>
      </c>
      <c r="U12" s="390">
        <v>0</v>
      </c>
      <c r="V12" s="391" t="s">
        <v>14</v>
      </c>
      <c r="W12" s="392">
        <v>25</v>
      </c>
      <c r="X12" s="390">
        <v>0</v>
      </c>
      <c r="Y12" s="391" t="s">
        <v>14</v>
      </c>
      <c r="Z12" s="392">
        <v>25</v>
      </c>
      <c r="AA12" s="647"/>
      <c r="AB12" s="647"/>
      <c r="AC12" s="647"/>
      <c r="AD12" s="48">
        <f>AC13</f>
        <v>6</v>
      </c>
      <c r="AE12" s="49" t="s">
        <v>14</v>
      </c>
      <c r="AF12" s="50">
        <f>AA13</f>
        <v>17</v>
      </c>
      <c r="AG12" s="48">
        <f>AC14</f>
        <v>5</v>
      </c>
      <c r="AH12" s="49" t="s">
        <v>14</v>
      </c>
      <c r="AI12" s="50">
        <f>AA14</f>
        <v>25</v>
      </c>
      <c r="AJ12" s="48">
        <f>AC15</f>
        <v>10</v>
      </c>
      <c r="AK12" s="49" t="s">
        <v>14</v>
      </c>
      <c r="AL12" s="58">
        <f>AA15</f>
        <v>16</v>
      </c>
      <c r="AM12" s="538">
        <f>AC16</f>
        <v>0</v>
      </c>
      <c r="AN12" s="539" t="s">
        <v>14</v>
      </c>
      <c r="AO12" s="537">
        <f>AA16</f>
        <v>0</v>
      </c>
      <c r="AP12" s="48">
        <f>AC17</f>
        <v>19</v>
      </c>
      <c r="AQ12" s="49" t="s">
        <v>14</v>
      </c>
      <c r="AR12" s="50">
        <f>AA17</f>
        <v>17</v>
      </c>
      <c r="AS12" s="97">
        <f>AC18</f>
        <v>24</v>
      </c>
      <c r="AT12" s="49" t="s">
        <v>14</v>
      </c>
      <c r="AU12" s="58">
        <f>AA18</f>
        <v>10</v>
      </c>
      <c r="AV12" s="48">
        <f>AC19</f>
        <v>19</v>
      </c>
      <c r="AW12" s="49" t="s">
        <v>14</v>
      </c>
      <c r="AX12" s="50">
        <f>AA19</f>
        <v>21</v>
      </c>
      <c r="AY12" s="97">
        <f>AC20</f>
        <v>0</v>
      </c>
      <c r="AZ12" s="49" t="s">
        <v>14</v>
      </c>
      <c r="BA12" s="50">
        <f>AA20</f>
        <v>25</v>
      </c>
      <c r="BB12" s="97">
        <f>AC21</f>
        <v>0</v>
      </c>
      <c r="BC12" s="49" t="s">
        <v>14</v>
      </c>
      <c r="BD12" s="50">
        <f>AA21</f>
        <v>25</v>
      </c>
      <c r="BE12" s="98">
        <f>AC22</f>
        <v>25</v>
      </c>
      <c r="BF12" s="49" t="s">
        <v>14</v>
      </c>
      <c r="BG12" s="52">
        <f>AA22</f>
        <v>8</v>
      </c>
      <c r="BH12" s="165">
        <f>AC23</f>
        <v>0</v>
      </c>
      <c r="BI12" s="61" t="s">
        <v>14</v>
      </c>
      <c r="BJ12" s="84">
        <f>AA23</f>
        <v>0</v>
      </c>
      <c r="BK12" s="60">
        <f>AC24</f>
        <v>0</v>
      </c>
      <c r="BL12" s="61" t="s">
        <v>14</v>
      </c>
      <c r="BM12" s="84">
        <f>AA24</f>
        <v>0</v>
      </c>
      <c r="BN12" s="175">
        <f>AC25</f>
        <v>0</v>
      </c>
      <c r="BO12" s="61" t="s">
        <v>14</v>
      </c>
      <c r="BP12" s="85">
        <f>AA25</f>
        <v>0</v>
      </c>
      <c r="BQ12" s="60">
        <f>AC26</f>
        <v>0</v>
      </c>
      <c r="BR12" s="61" t="s">
        <v>14</v>
      </c>
      <c r="BS12" s="84">
        <f>AA26</f>
        <v>0</v>
      </c>
      <c r="BT12" s="60">
        <f>AC27</f>
        <v>0</v>
      </c>
      <c r="BU12" s="61" t="s">
        <v>14</v>
      </c>
      <c r="BV12" s="84">
        <f>AA27</f>
        <v>0</v>
      </c>
      <c r="BW12" s="175">
        <f>AC28</f>
        <v>0</v>
      </c>
      <c r="BX12" s="61" t="s">
        <v>14</v>
      </c>
      <c r="BY12" s="85">
        <f>AA28</f>
        <v>0</v>
      </c>
      <c r="BZ12" s="60">
        <f>AC29</f>
        <v>0</v>
      </c>
      <c r="CA12" s="61" t="s">
        <v>14</v>
      </c>
      <c r="CB12" s="84">
        <f>AA29</f>
        <v>0</v>
      </c>
      <c r="CC12" s="60">
        <f>AC30</f>
        <v>0</v>
      </c>
      <c r="CD12" s="61" t="s">
        <v>14</v>
      </c>
      <c r="CE12" s="84">
        <f>AA30</f>
        <v>0</v>
      </c>
      <c r="CF12" s="60">
        <f>AC31</f>
        <v>0</v>
      </c>
      <c r="CG12" s="61" t="s">
        <v>14</v>
      </c>
      <c r="CH12" s="62">
        <f>AA31</f>
        <v>0</v>
      </c>
      <c r="CI12" s="60">
        <f>AC32</f>
        <v>0</v>
      </c>
      <c r="CJ12" s="61" t="s">
        <v>14</v>
      </c>
      <c r="CK12" s="84">
        <f>AA32</f>
        <v>0</v>
      </c>
      <c r="CL12" s="60">
        <f>AC33</f>
        <v>0</v>
      </c>
      <c r="CM12" s="61" t="s">
        <v>14</v>
      </c>
      <c r="CN12" s="84">
        <f>AA33</f>
        <v>0</v>
      </c>
      <c r="CO12" s="168">
        <f t="shared" si="2"/>
        <v>6</v>
      </c>
      <c r="CP12" s="11">
        <f>SUM(C12,F12,I12,L12,O12,R12,U12,X12,AD12,AG12,AJ12,AM12,AP12,CL12,AS12,AV12,AY12,BB12,BE12,BH12,BK12,BN12,BQ12,BT12,BW12,BZ12,CC12,CF12,CI12)</f>
        <v>143</v>
      </c>
      <c r="CQ12" s="12" t="s">
        <v>14</v>
      </c>
      <c r="CR12" s="13">
        <f>SUM(E12,H12,K12,N12,Q12,T12,W12,Z12,AF12,AI12,AL12,AO12,AR12,CN12,AU12,AX12,BA12,BD12,BG12,BJ12,BM12,BP12,BS12,BV12,BY12,CB12,CE12,CH12,CK12)</f>
        <v>364</v>
      </c>
      <c r="CS12" s="163">
        <f t="shared" si="0"/>
        <v>-221</v>
      </c>
      <c r="CT12" s="169">
        <f>IF(poznámky!C1=9,poznámky!A19)+IF(poznámky!C2=9,poznámky!A20)+IF(poznámky!C3=9,poznámky!A21)+IF(poznámky!C4=9,poznámky!A22)+IF(poznámky!C5=9,poznámky!A23)+IF(poznámky!C6=9,poznámky!A24)+IF(poznámky!C7=9,poznámky!A25)+IF(poznámky!C8=9,poznámky!A26)+IF(poznámky!C9=9,poznámky!A27)+IF(poznámky!C10=9,poznámky!A28)+IF(poznámky!C11=9,poznámky!A29)+IF(poznámky!C12=9,poznámky!A30)+IF(poznámky!C13=9,poznámky!A31)+IF(poznámky!C14=9,poznámky!A32)+IF(poznámky!C15=9,poznámky!A33)+IF(poznámky!C16=9,poznámky!A34)+IF(poznámky!C17=9,poznámky!A35)+IF(poznámky!C18=9,poznámky!A36)+IF(poznámky!C19=9,poznámky!A37)+IF(poznámky!C20=9,poznámky!A38)+IF(poznámky!C21=9,poznámky!A39)+IF(poznámky!C22=9,poznámky!A40)+IF(poznámky!C23=9,poznámky!A41)+IF(poznámky!C24=9,poznámky!A42)+IF(poznámky!C25=9,poznámky!A43)+IF(poznámky!C26=9,poznámky!A44)+IF(poznámky!C27=9,poznámky!A45)+IF(poznámky!C28=9,poznámky!A46)+IF(poznámky!C29=9,poznámky!A47)+IF(poznámky!C30=9,poznámky!A48)</f>
        <v>15</v>
      </c>
      <c r="CU12" s="30" t="s">
        <v>21</v>
      </c>
      <c r="CV12" s="160" t="str">
        <f t="shared" si="1"/>
        <v>Zdeňka</v>
      </c>
      <c r="CW12" s="178">
        <f>IF(C12&gt;E12,2,"0")+IF(C12=E12,1)*IF(C12+E12=0,0,1)+IF(F12&gt;H12,2,"0")+IF(F12=H12,1)*IF(F12+H12=0,0,1)+IF(I12&gt;K12,2,"0")+IF(I12=K12,1)*IF(I12+K12=0,0,1)+IF(L12&gt;N12,2,"0")+IF(L12=N12,1)*IF(L12+N12=0,0,1)+IF(O12&gt;Q12,2,"0")+IF(O12=Q12,1)*IF(O12+Q12=0,0,1)+IF(R12&gt;T12,2,"0")+IF(R12=T12,1)*IF(R12+T12=0,0,1)+IF(U12&gt;W12,2,"0")+IF(U12=W12,1)*IF(U12+W12=0,0,1)+IF(X12&gt;Z12,2,"0")+IF(X12=Z12,1)*IF(X12+Z12=0,0,1)+IF(AD12&gt;AF12,2,"0")+IF(AD12=AF12,1)*IF(AD12+AF12=0,0,1)+IF(AG12&gt;AI12,2,"0")+IF(AG12=AI12,1)*IF(AG12+AI12=0,0,1)+IF(AJ12&gt;AL12,2,"0")+IF(AJ12=AL12,1)*IF(AJ12+AL12=0,0,1)+IF(AM12&gt;AO12,2,"0")+IF(AM12=AO12,1)*IF(AM12+AO12=0,0,1)+IF(AP12&gt;AR12,2,"0")+IF(AP12=AR12,1)*IF(AP12+AR12=0,0,1)+IF(AS12&gt;AU12,2,"0")+IF(AS12=AU12,1)*IF(AS12+AU12=0,0,1)+IF(AV12&gt;AX12,2,"0")+IF(AV12=AX12,1)*IF(AV12+AX12=0,0,1)+IF(AY12&gt;BA12,2,"0")+IF(AY12=BA12,1)*IF(AY12+BA12=0,0,1)+IF(BB12&gt;BD12,2,"0")+IF(BB12=BD12,1)*IF(BB12+BD12=0,0,1)</f>
        <v>4</v>
      </c>
      <c r="CX12" s="648"/>
      <c r="CY12" s="670"/>
    </row>
    <row r="13" spans="1:103" ht="19.5" customHeight="1">
      <c r="A13" s="44">
        <v>10</v>
      </c>
      <c r="B13" s="387" t="s">
        <v>26</v>
      </c>
      <c r="C13" s="499">
        <v>2</v>
      </c>
      <c r="D13" s="500" t="s">
        <v>14</v>
      </c>
      <c r="E13" s="501">
        <v>25</v>
      </c>
      <c r="F13" s="499">
        <v>7</v>
      </c>
      <c r="G13" s="500" t="s">
        <v>14</v>
      </c>
      <c r="H13" s="501">
        <v>19</v>
      </c>
      <c r="I13" s="51">
        <v>0</v>
      </c>
      <c r="J13" s="49" t="s">
        <v>14</v>
      </c>
      <c r="K13" s="52">
        <v>25</v>
      </c>
      <c r="L13" s="51">
        <v>24</v>
      </c>
      <c r="M13" s="49" t="s">
        <v>14</v>
      </c>
      <c r="N13" s="52">
        <v>14</v>
      </c>
      <c r="O13" s="51">
        <v>17</v>
      </c>
      <c r="P13" s="49" t="s">
        <v>14</v>
      </c>
      <c r="Q13" s="52">
        <v>9</v>
      </c>
      <c r="R13" s="499">
        <v>24</v>
      </c>
      <c r="S13" s="500" t="s">
        <v>14</v>
      </c>
      <c r="T13" s="501">
        <v>15</v>
      </c>
      <c r="U13" s="499">
        <v>0</v>
      </c>
      <c r="V13" s="500" t="s">
        <v>14</v>
      </c>
      <c r="W13" s="501">
        <v>25</v>
      </c>
      <c r="X13" s="499">
        <v>25</v>
      </c>
      <c r="Y13" s="49" t="s">
        <v>14</v>
      </c>
      <c r="Z13" s="52">
        <v>14</v>
      </c>
      <c r="AA13" s="51">
        <v>17</v>
      </c>
      <c r="AB13" s="49" t="s">
        <v>14</v>
      </c>
      <c r="AC13" s="52">
        <v>6</v>
      </c>
      <c r="AD13" s="647" t="s">
        <v>13</v>
      </c>
      <c r="AE13" s="647"/>
      <c r="AF13" s="647"/>
      <c r="AG13" s="48">
        <f>AF14</f>
        <v>5</v>
      </c>
      <c r="AH13" s="49" t="s">
        <v>14</v>
      </c>
      <c r="AI13" s="50">
        <f>AD14</f>
        <v>20</v>
      </c>
      <c r="AJ13" s="48">
        <f>AF15</f>
        <v>25</v>
      </c>
      <c r="AK13" s="49" t="s">
        <v>14</v>
      </c>
      <c r="AL13" s="58">
        <f>AD15</f>
        <v>0</v>
      </c>
      <c r="AM13" s="538">
        <f>AF16</f>
        <v>0</v>
      </c>
      <c r="AN13" s="539" t="s">
        <v>14</v>
      </c>
      <c r="AO13" s="537">
        <f>AD16</f>
        <v>0</v>
      </c>
      <c r="AP13" s="48">
        <f>AF17</f>
        <v>25</v>
      </c>
      <c r="AQ13" s="49" t="s">
        <v>14</v>
      </c>
      <c r="AR13" s="50">
        <f>AD17</f>
        <v>5</v>
      </c>
      <c r="AS13" s="98">
        <f>AF18</f>
        <v>25</v>
      </c>
      <c r="AT13" s="49" t="s">
        <v>14</v>
      </c>
      <c r="AU13" s="58">
        <f>AD18</f>
        <v>0</v>
      </c>
      <c r="AV13" s="48">
        <f>AF19</f>
        <v>25</v>
      </c>
      <c r="AW13" s="49" t="s">
        <v>14</v>
      </c>
      <c r="AX13" s="50">
        <f>AD19</f>
        <v>4</v>
      </c>
      <c r="AY13" s="97">
        <f>AF20</f>
        <v>25</v>
      </c>
      <c r="AZ13" s="49" t="s">
        <v>14</v>
      </c>
      <c r="BA13" s="50">
        <f>AD20</f>
        <v>8</v>
      </c>
      <c r="BB13" s="97">
        <f>AF21</f>
        <v>12</v>
      </c>
      <c r="BC13" s="49" t="s">
        <v>14</v>
      </c>
      <c r="BD13" s="50">
        <f>AD21</f>
        <v>25</v>
      </c>
      <c r="BE13" s="97">
        <f>AF22</f>
        <v>25</v>
      </c>
      <c r="BF13" s="49" t="s">
        <v>14</v>
      </c>
      <c r="BG13" s="50">
        <f>AD22</f>
        <v>0</v>
      </c>
      <c r="BH13" s="452">
        <f>AF23</f>
        <v>0</v>
      </c>
      <c r="BI13" s="61" t="s">
        <v>14</v>
      </c>
      <c r="BJ13" s="85">
        <f>AD23</f>
        <v>0</v>
      </c>
      <c r="BK13" s="60">
        <f>AF24</f>
        <v>0</v>
      </c>
      <c r="BL13" s="61" t="s">
        <v>14</v>
      </c>
      <c r="BM13" s="84">
        <f>AD24</f>
        <v>0</v>
      </c>
      <c r="BN13" s="60">
        <f>AF25</f>
        <v>0</v>
      </c>
      <c r="BO13" s="61" t="s">
        <v>14</v>
      </c>
      <c r="BP13" s="84">
        <f>AD25</f>
        <v>0</v>
      </c>
      <c r="BQ13" s="175">
        <f>AF26</f>
        <v>0</v>
      </c>
      <c r="BR13" s="61" t="s">
        <v>14</v>
      </c>
      <c r="BS13" s="85">
        <f>AD26</f>
        <v>0</v>
      </c>
      <c r="BT13" s="60">
        <f>AF27</f>
        <v>0</v>
      </c>
      <c r="BU13" s="61" t="s">
        <v>14</v>
      </c>
      <c r="BV13" s="84">
        <f>AD27</f>
        <v>0</v>
      </c>
      <c r="BW13" s="60">
        <f>AF28</f>
        <v>0</v>
      </c>
      <c r="BX13" s="61" t="s">
        <v>14</v>
      </c>
      <c r="BY13" s="84">
        <f>AD28</f>
        <v>0</v>
      </c>
      <c r="BZ13" s="175">
        <f>AF29</f>
        <v>0</v>
      </c>
      <c r="CA13" s="61" t="s">
        <v>14</v>
      </c>
      <c r="CB13" s="85">
        <f>AD29</f>
        <v>0</v>
      </c>
      <c r="CC13" s="60">
        <f>AF30</f>
        <v>0</v>
      </c>
      <c r="CD13" s="61" t="s">
        <v>14</v>
      </c>
      <c r="CE13" s="84">
        <f>AD30</f>
        <v>0</v>
      </c>
      <c r="CF13" s="60">
        <f>AF31</f>
        <v>0</v>
      </c>
      <c r="CG13" s="61" t="s">
        <v>14</v>
      </c>
      <c r="CH13" s="84">
        <f>AD31</f>
        <v>0</v>
      </c>
      <c r="CI13" s="60">
        <f>AF32</f>
        <v>0</v>
      </c>
      <c r="CJ13" s="61" t="s">
        <v>14</v>
      </c>
      <c r="CK13" s="62">
        <f>AD32</f>
        <v>0</v>
      </c>
      <c r="CL13" s="60">
        <f>AF33</f>
        <v>0</v>
      </c>
      <c r="CM13" s="61" t="s">
        <v>14</v>
      </c>
      <c r="CN13" s="84">
        <f>AD33</f>
        <v>0</v>
      </c>
      <c r="CO13" s="168">
        <f t="shared" si="2"/>
        <v>22</v>
      </c>
      <c r="CP13" s="11">
        <f>SUM(C13,F13,I13,L13,O13,R13,U13,X13,AA13,AG13,AJ13,AM13,AP13,CL13,AS13,AV13,AY13,BB13,BE13,BH13,BK13,BN13,BQ13,BT13,BW13,BZ13,CC13,CF13,CI13)</f>
        <v>283</v>
      </c>
      <c r="CQ13" s="12" t="s">
        <v>14</v>
      </c>
      <c r="CR13" s="13">
        <f>SUM(E13,H13,K13,N13,Q13,T13,W13,Z13,AC13,AI13,AL13,AO13,AR13,CN13,AU13,AX13,BA13,BD13,BG13,BJ13,BM13,BP13,BS13,BV13,BY13,CB13,CE13,CH13,CK13)</f>
        <v>214</v>
      </c>
      <c r="CS13" s="163">
        <f t="shared" si="0"/>
        <v>69</v>
      </c>
      <c r="CT13" s="169">
        <f>IF(poznámky!C1=10,poznámky!A19)+IF(poznámky!C2=10,poznámky!A20)+IF(poznámky!C3=10,poznámky!A21)+IF(poznámky!C4=10,poznámky!A22)+IF(poznámky!C5=10,poznámky!A23)+IF(poznámky!C6=10,poznámky!A24)+IF(poznámky!C7=10,poznámky!A25)+IF(poznámky!C8=10,poznámky!A26)+IF(poznámky!C9=10,poznámky!A27)+IF(poznámky!C10=10,poznámky!A28)+IF(poznámky!C11=10,poznámky!A29)+IF(poznámky!C12=10,poznámky!A30)+IF(poznámky!C13=10,poznámky!A31)+IF(poznámky!C14=10,poznámky!A32)+IF(poznámky!C15=10,poznámky!A33)+IF(poznámky!C16=10,poznámky!A34)+IF(poznámky!C17=10,poznámky!A35)+IF(poznámky!C18=10,poznámky!A36)+IF(poznámky!C19=10,poznámky!A37)+IF(poznámky!C20=10,poznámky!A38)+IF(poznámky!C21=10,poznámky!A39)+IF(poznámky!C22=10,poznámky!A40)+IF(poznámky!C23=10,poznámky!A41)+IF(poznámky!C24=10,poznámky!A42)+IF(poznámky!C25=10,poznámky!A43)+IF(poznámky!C26=10,poznámky!A44)+IF(poznámky!C27=10,poznámky!A45)+IF(poznámky!C28=10,poznámky!A46)+IF(poznámky!C29=10,poznámky!A47)+IF(poznámky!C30=10,poznámky!A48)</f>
        <v>7</v>
      </c>
      <c r="CU13" s="30" t="s">
        <v>21</v>
      </c>
      <c r="CV13" s="160" t="str">
        <f t="shared" si="1"/>
        <v>Dára</v>
      </c>
      <c r="CW13" s="178">
        <f>IF(C13&gt;E13,2,"0")+IF(C13=E13,1)*IF(C13+E13=0,0,1)+IF(F13&gt;H13,2,"0")+IF(F13=H13,1)*IF(F13+H13=0,0,1)+IF(I13&gt;K13,2,"0")+IF(I13=K13,1)*IF(I13+K13=0,0,1)+IF(L13&gt;N13,2,"0")+IF(L13=N13,1)*IF(L13+N13=0,0,1)+IF(O13&gt;Q13,2,"0")+IF(O13=Q13,1)*IF(O13+Q13=0,0,1)+IF(R13&gt;T13,2,"0")+IF(R13=T13,1)*IF(R13+T13=0,0,1)+IF(U13&gt;W13,2,"0")+IF(U13=W13,1)*IF(U13+W13=0,0,1)+IF(X13&gt;Z13,2,"0")+IF(X13=Z13,1)*IF(X13+Z13=0,0,1)+IF(AA13&gt;AC13,2,"0")+IF(AA13=AC13,1)*IF(AA13+AC13=0,0,1)+IF(AG13&gt;AI13,2,"0")+IF(AG13=AI13,1)*IF(AG13+AI13=0,0,1)+IF(AJ13&gt;AL13,2,"0")+IF(AJ13=AL13,1)*IF(AJ13+AL13=0,0,1)+IF(AM13&gt;AO13,2,"0")+IF(AM13=AO13,1)*IF(AM13+AO13=0,0,1)+IF(AP13&gt;AR13,2,"0")+IF(AP13=AR13,1)*IF(AP13+AR13=0,0,1)+IF(AS13&gt;AU13,2,"0")+IF(AS13=AU13,1)*IF(AS13+AU13=0,0,1)+IF(AV13&gt;AX13,2,"0")+IF(AV13=AX13,1)*IF(AV13+AX13=0,0,1)+IF(AY13&gt;BA13,2,"0")+IF(AY13=BA13,1)*IF(AY13+BA13=0,0,1)+IF(BB13&gt;BD13,2,"0")+IF(BB13=BD13,1)*IF(BB13+BD13=0,0,1)</f>
        <v>20</v>
      </c>
      <c r="CX13" s="648"/>
      <c r="CY13" s="670"/>
    </row>
    <row r="14" spans="1:103" ht="19.5" customHeight="1">
      <c r="A14" s="44">
        <v>11</v>
      </c>
      <c r="B14" s="387" t="s">
        <v>57</v>
      </c>
      <c r="C14" s="499">
        <v>11</v>
      </c>
      <c r="D14" s="500" t="s">
        <v>14</v>
      </c>
      <c r="E14" s="501">
        <v>20</v>
      </c>
      <c r="F14" s="499">
        <v>25</v>
      </c>
      <c r="G14" s="500" t="s">
        <v>14</v>
      </c>
      <c r="H14" s="501">
        <v>10</v>
      </c>
      <c r="I14" s="51">
        <v>4</v>
      </c>
      <c r="J14" s="49" t="s">
        <v>14</v>
      </c>
      <c r="K14" s="52">
        <v>25</v>
      </c>
      <c r="L14" s="51">
        <v>20</v>
      </c>
      <c r="M14" s="49" t="s">
        <v>14</v>
      </c>
      <c r="N14" s="52">
        <v>19</v>
      </c>
      <c r="O14" s="51">
        <v>5</v>
      </c>
      <c r="P14" s="49" t="s">
        <v>14</v>
      </c>
      <c r="Q14" s="52">
        <v>25</v>
      </c>
      <c r="R14" s="499">
        <v>24</v>
      </c>
      <c r="S14" s="500" t="s">
        <v>14</v>
      </c>
      <c r="T14" s="501">
        <v>8</v>
      </c>
      <c r="U14" s="499">
        <v>16</v>
      </c>
      <c r="V14" s="500" t="s">
        <v>14</v>
      </c>
      <c r="W14" s="501">
        <v>23</v>
      </c>
      <c r="X14" s="499">
        <v>25</v>
      </c>
      <c r="Y14" s="49" t="s">
        <v>14</v>
      </c>
      <c r="Z14" s="52">
        <v>7</v>
      </c>
      <c r="AA14" s="51">
        <v>25</v>
      </c>
      <c r="AB14" s="49" t="s">
        <v>14</v>
      </c>
      <c r="AC14" s="52">
        <v>5</v>
      </c>
      <c r="AD14" s="51">
        <v>20</v>
      </c>
      <c r="AE14" s="49" t="s">
        <v>14</v>
      </c>
      <c r="AF14" s="52">
        <v>5</v>
      </c>
      <c r="AG14" s="647" t="s">
        <v>15</v>
      </c>
      <c r="AH14" s="647"/>
      <c r="AI14" s="647"/>
      <c r="AJ14" s="48">
        <f>AI15</f>
        <v>25</v>
      </c>
      <c r="AK14" s="49" t="s">
        <v>14</v>
      </c>
      <c r="AL14" s="58">
        <f>AG15</f>
        <v>10</v>
      </c>
      <c r="AM14" s="538">
        <f>AI16</f>
        <v>0</v>
      </c>
      <c r="AN14" s="539" t="s">
        <v>14</v>
      </c>
      <c r="AO14" s="537">
        <f>AG16</f>
        <v>0</v>
      </c>
      <c r="AP14" s="48">
        <f>AI17</f>
        <v>24</v>
      </c>
      <c r="AQ14" s="49" t="s">
        <v>14</v>
      </c>
      <c r="AR14" s="52">
        <f>AG17</f>
        <v>15</v>
      </c>
      <c r="AS14" s="97">
        <f>AI18</f>
        <v>25</v>
      </c>
      <c r="AT14" s="49" t="s">
        <v>14</v>
      </c>
      <c r="AU14" s="59">
        <f>AG18</f>
        <v>4</v>
      </c>
      <c r="AV14" s="51">
        <f>AI19</f>
        <v>25</v>
      </c>
      <c r="AW14" s="49" t="s">
        <v>14</v>
      </c>
      <c r="AX14" s="52">
        <f>AG19</f>
        <v>3</v>
      </c>
      <c r="AY14" s="98">
        <f>AI20</f>
        <v>25</v>
      </c>
      <c r="AZ14" s="49" t="s">
        <v>14</v>
      </c>
      <c r="BA14" s="52">
        <f>AG20</f>
        <v>0</v>
      </c>
      <c r="BB14" s="98">
        <f>AI21</f>
        <v>7</v>
      </c>
      <c r="BC14" s="49" t="s">
        <v>14</v>
      </c>
      <c r="BD14" s="52">
        <f>AG21</f>
        <v>23</v>
      </c>
      <c r="BE14" s="97">
        <f>AI22</f>
        <v>24</v>
      </c>
      <c r="BF14" s="49" t="s">
        <v>14</v>
      </c>
      <c r="BG14" s="50">
        <f>AG22</f>
        <v>13</v>
      </c>
      <c r="BH14" s="165">
        <f>AI23</f>
        <v>0</v>
      </c>
      <c r="BI14" s="61" t="s">
        <v>14</v>
      </c>
      <c r="BJ14" s="84">
        <f>AG23</f>
        <v>0</v>
      </c>
      <c r="BK14" s="175">
        <f>AI24</f>
        <v>0</v>
      </c>
      <c r="BL14" s="61" t="s">
        <v>14</v>
      </c>
      <c r="BM14" s="85">
        <f>AG24</f>
        <v>0</v>
      </c>
      <c r="BN14" s="60">
        <f>AI25</f>
        <v>0</v>
      </c>
      <c r="BO14" s="61" t="s">
        <v>14</v>
      </c>
      <c r="BP14" s="84">
        <f>AG25</f>
        <v>0</v>
      </c>
      <c r="BQ14" s="60">
        <f>AI26</f>
        <v>0</v>
      </c>
      <c r="BR14" s="61" t="s">
        <v>14</v>
      </c>
      <c r="BS14" s="84">
        <f>AG26</f>
        <v>0</v>
      </c>
      <c r="BT14" s="175">
        <f>AI27</f>
        <v>0</v>
      </c>
      <c r="BU14" s="61" t="s">
        <v>14</v>
      </c>
      <c r="BV14" s="85">
        <f>AG27</f>
        <v>0</v>
      </c>
      <c r="BW14" s="60">
        <f>AI28</f>
        <v>0</v>
      </c>
      <c r="BX14" s="61" t="s">
        <v>14</v>
      </c>
      <c r="BY14" s="84">
        <f>AG28</f>
        <v>0</v>
      </c>
      <c r="BZ14" s="60">
        <f>AI29</f>
        <v>0</v>
      </c>
      <c r="CA14" s="61" t="s">
        <v>14</v>
      </c>
      <c r="CB14" s="84">
        <f>AG29</f>
        <v>0</v>
      </c>
      <c r="CC14" s="175">
        <f>AI30</f>
        <v>0</v>
      </c>
      <c r="CD14" s="61" t="s">
        <v>14</v>
      </c>
      <c r="CE14" s="85">
        <f>AG30</f>
        <v>0</v>
      </c>
      <c r="CF14" s="60">
        <f>AI31</f>
        <v>0</v>
      </c>
      <c r="CG14" s="61" t="s">
        <v>14</v>
      </c>
      <c r="CH14" s="84">
        <f>AG31</f>
        <v>0</v>
      </c>
      <c r="CI14" s="60">
        <f>AI32</f>
        <v>0</v>
      </c>
      <c r="CJ14" s="61" t="s">
        <v>14</v>
      </c>
      <c r="CK14" s="84">
        <f>AG32</f>
        <v>0</v>
      </c>
      <c r="CL14" s="60">
        <f>AI33</f>
        <v>0</v>
      </c>
      <c r="CM14" s="61" t="s">
        <v>14</v>
      </c>
      <c r="CN14" s="62">
        <f>AG33</f>
        <v>0</v>
      </c>
      <c r="CO14" s="168">
        <f t="shared" si="2"/>
        <v>24</v>
      </c>
      <c r="CP14" s="11">
        <f>SUM(C14,F14,I14,L14,O14,R14,U14,X14,AA14,AD14,AJ14,AM14,AP14,CL14,AS14,AV14,AY14,BB14,BE14,BH14,BK14,BN14,BQ14,BT14,BW14,BZ14,CC14,CF14,CI14)</f>
        <v>330</v>
      </c>
      <c r="CQ14" s="12" t="s">
        <v>14</v>
      </c>
      <c r="CR14" s="13">
        <f>SUM(E14,H14,K14,N14,Q14,T14,W14,Z14,AC14,AF14,AL14,AO14,AR14,CN14,AU14,AX14,BA14,BD14,BG14,BJ14,BM14,BP14,BS14,BV14,BY14,CB14,CE14,CH14,CK14)</f>
        <v>215</v>
      </c>
      <c r="CS14" s="163">
        <f t="shared" si="0"/>
        <v>115</v>
      </c>
      <c r="CT14" s="169">
        <f>IF(poznámky!C1=11,poznámky!A19)+IF(poznámky!C2=11,poznámky!A20)+IF(poznámky!C3=11,poznámky!A21)+IF(poznámky!C4=11,poznámky!A22)+IF(poznámky!C5=11,poznámky!A23)+IF(poznámky!C6=11,poznámky!A24)+IF(poznámky!C7=11,poznámky!A25)+IF(poznámky!C8=11,poznámky!A26)+IF(poznámky!C9=11,poznámky!A27)+IF(poznámky!C10=11,poznámky!A28)+IF(poznámky!C11=11,poznámky!A29)+IF(poznámky!C12=11,poznámky!A30)+IF(poznámky!C13=11,poznámky!A31)+IF(poznámky!C14=11,poznámky!A32)+IF(poznámky!C15=11,poznámky!A33)+IF(poznámky!C16=11,poznámky!A34)+IF(poznámky!C17=11,poznámky!A35)+IF(poznámky!C18=11,poznámky!A36)+IF(poznámky!C19=11,poznámky!A37)+IF(poznámky!C20=11,poznámky!A38)+IF(poznámky!C21=11,poznámky!A39)+IF(poznámky!C22=11,poznámky!A40)+IF(poznámky!C23=11,poznámky!A41)+IF(poznámky!C24=11,poznámky!A42)+IF(poznámky!C25=11,poznámky!A43)+IF(poznámky!C26=11,poznámky!A44)+IF(poznámky!C27=11,poznámky!A45)+IF(poznámky!C28=11,poznámky!A46)+IF(poznámky!C29=11,poznámky!A47)+IF(poznámky!C30=11,poznámky!A48)</f>
        <v>6</v>
      </c>
      <c r="CU14" s="30" t="s">
        <v>21</v>
      </c>
      <c r="CV14" s="160" t="str">
        <f t="shared" si="1"/>
        <v>Honza</v>
      </c>
      <c r="CW14" s="178">
        <f>IF(C14&gt;E14,2,"0")+IF(C14=E14,1)*IF(C14+E14=0,0,1)+IF(F14&gt;H14,2,"0")+IF(F14=H14,1)*IF(F14+H14=0,0,1)+IF(I14&gt;K14,2,"0")+IF(I14=K14,1)*IF(I14+K14=0,0,1)+IF(L14&gt;N14,2,"0")+IF(L14=N14,1)*IF(L14+N14=0,0,1)+IF(O14&gt;Q14,2,"0")+IF(O14=Q14,1)*IF(O14+Q14=0,0,1)+IF(R14&gt;T14,2,"0")+IF(R14=T14,1)*IF(R14+T14=0,0,1)+IF(U14&gt;W14,2,"0")+IF(U14=W14,1)*IF(U14+W14=0,0,1)+IF(X14&gt;Z14,2,"0")+IF(X14=Z14,1)*IF(X14+Z14=0,0,1)+IF(AA14&gt;AC14,2,"0")+IF(AA14=AC14,1)*IF(AA14+AC14=0,0,1)+IF(AD14&gt;AF14,2,"0")+IF(AD14=AF14,1)*IF(AD14+AF14=0,0,1)+IF(AJ14&gt;AL14,2,"0")+IF(AJ14=AL14,1)*IF(AJ14+AL14=0,0,1)+IF(AM14&gt;AO14,2,"0")+IF(AM14=AO14,1)*IF(AM14+AO14=0,0,1)+IF(AP14&gt;AR14,2,"0")+IF(AP14=AR14,1)*IF(AP14+AR14=0,0,1)+IF(AS14&gt;AU14,2,"0")+IF(AS14=AU14,1)*IF(AS14+AU14=0,0,1)+IF(AV14&gt;AX14,2,"0")+IF(AV14=AX14,1)*IF(AV14+AX14=0,0,1)+IF(AY14&gt;BA14,2,"0")+IF(AY14=BA14,1)*IF(AY14+BA14=0,0,1)+IF(BB14&gt;BD14,2,"0")+IF(BB14=BD14,1)*IF(BB14+BD14=0,0,1)</f>
        <v>22</v>
      </c>
      <c r="CX14" s="648"/>
      <c r="CY14" s="670"/>
    </row>
    <row r="15" spans="1:103" ht="19.5" customHeight="1">
      <c r="A15" s="44">
        <v>12</v>
      </c>
      <c r="B15" s="387" t="s">
        <v>58</v>
      </c>
      <c r="C15" s="499">
        <v>4</v>
      </c>
      <c r="D15" s="500" t="s">
        <v>14</v>
      </c>
      <c r="E15" s="501">
        <v>25</v>
      </c>
      <c r="F15" s="499">
        <v>2</v>
      </c>
      <c r="G15" s="500" t="s">
        <v>14</v>
      </c>
      <c r="H15" s="501">
        <v>25</v>
      </c>
      <c r="I15" s="51">
        <v>0</v>
      </c>
      <c r="J15" s="49" t="s">
        <v>14</v>
      </c>
      <c r="K15" s="52">
        <v>25</v>
      </c>
      <c r="L15" s="51">
        <v>3</v>
      </c>
      <c r="M15" s="49" t="s">
        <v>14</v>
      </c>
      <c r="N15" s="52">
        <v>25</v>
      </c>
      <c r="O15" s="51">
        <v>0</v>
      </c>
      <c r="P15" s="49" t="s">
        <v>14</v>
      </c>
      <c r="Q15" s="52">
        <v>25</v>
      </c>
      <c r="R15" s="499">
        <v>2</v>
      </c>
      <c r="S15" s="500" t="s">
        <v>14</v>
      </c>
      <c r="T15" s="501">
        <v>25</v>
      </c>
      <c r="U15" s="499">
        <v>6</v>
      </c>
      <c r="V15" s="500" t="s">
        <v>14</v>
      </c>
      <c r="W15" s="501">
        <v>25</v>
      </c>
      <c r="X15" s="499">
        <v>4</v>
      </c>
      <c r="Y15" s="49" t="s">
        <v>14</v>
      </c>
      <c r="Z15" s="52">
        <v>25</v>
      </c>
      <c r="AA15" s="51">
        <v>16</v>
      </c>
      <c r="AB15" s="49" t="s">
        <v>14</v>
      </c>
      <c r="AC15" s="52">
        <v>10</v>
      </c>
      <c r="AD15" s="51">
        <v>0</v>
      </c>
      <c r="AE15" s="49" t="s">
        <v>14</v>
      </c>
      <c r="AF15" s="52">
        <v>25</v>
      </c>
      <c r="AG15" s="499">
        <v>10</v>
      </c>
      <c r="AH15" s="500" t="s">
        <v>14</v>
      </c>
      <c r="AI15" s="501">
        <v>25</v>
      </c>
      <c r="AJ15" s="646" t="s">
        <v>16</v>
      </c>
      <c r="AK15" s="646"/>
      <c r="AL15" s="675"/>
      <c r="AM15" s="540">
        <f>AL16</f>
        <v>0</v>
      </c>
      <c r="AN15" s="539" t="s">
        <v>14</v>
      </c>
      <c r="AO15" s="541">
        <f>AJ16</f>
        <v>0</v>
      </c>
      <c r="AP15" s="51">
        <f>AL17</f>
        <v>16</v>
      </c>
      <c r="AQ15" s="49" t="s">
        <v>14</v>
      </c>
      <c r="AR15" s="50">
        <f>AJ17</f>
        <v>12</v>
      </c>
      <c r="AS15" s="98">
        <f>AL18</f>
        <v>17</v>
      </c>
      <c r="AT15" s="49" t="s">
        <v>14</v>
      </c>
      <c r="AU15" s="58">
        <f>AJ18</f>
        <v>24</v>
      </c>
      <c r="AV15" s="48">
        <f>AL19</f>
        <v>1</v>
      </c>
      <c r="AW15" s="49" t="s">
        <v>14</v>
      </c>
      <c r="AX15" s="50">
        <f>AJ19</f>
        <v>25</v>
      </c>
      <c r="AY15" s="97">
        <f>AL20</f>
        <v>13</v>
      </c>
      <c r="AZ15" s="49" t="s">
        <v>14</v>
      </c>
      <c r="BA15" s="50">
        <f>AJ20</f>
        <v>18</v>
      </c>
      <c r="BB15" s="97">
        <f>AL21</f>
        <v>0</v>
      </c>
      <c r="BC15" s="49" t="s">
        <v>14</v>
      </c>
      <c r="BD15" s="50">
        <f>AJ21</f>
        <v>0</v>
      </c>
      <c r="BE15" s="98">
        <f>AL22</f>
        <v>25</v>
      </c>
      <c r="BF15" s="49" t="s">
        <v>14</v>
      </c>
      <c r="BG15" s="52">
        <f>AJ22</f>
        <v>5</v>
      </c>
      <c r="BH15" s="165">
        <f>AL23</f>
        <v>0</v>
      </c>
      <c r="BI15" s="61" t="s">
        <v>14</v>
      </c>
      <c r="BJ15" s="84">
        <f>AJ23</f>
        <v>0</v>
      </c>
      <c r="BK15" s="60">
        <f>AL24</f>
        <v>0</v>
      </c>
      <c r="BL15" s="61" t="s">
        <v>14</v>
      </c>
      <c r="BM15" s="84">
        <f>AJ24</f>
        <v>0</v>
      </c>
      <c r="BN15" s="175">
        <f>AL25</f>
        <v>0</v>
      </c>
      <c r="BO15" s="61" t="s">
        <v>14</v>
      </c>
      <c r="BP15" s="85">
        <f>AJ25</f>
        <v>0</v>
      </c>
      <c r="BQ15" s="60">
        <f>AL26</f>
        <v>0</v>
      </c>
      <c r="BR15" s="61" t="s">
        <v>14</v>
      </c>
      <c r="BS15" s="84">
        <f>AJ26</f>
        <v>0</v>
      </c>
      <c r="BT15" s="60">
        <f>AL27</f>
        <v>0</v>
      </c>
      <c r="BU15" s="61" t="s">
        <v>14</v>
      </c>
      <c r="BV15" s="84">
        <f>AJ27</f>
        <v>0</v>
      </c>
      <c r="BW15" s="175">
        <f>AL28</f>
        <v>0</v>
      </c>
      <c r="BX15" s="61" t="s">
        <v>14</v>
      </c>
      <c r="BY15" s="85">
        <f>AJ28</f>
        <v>0</v>
      </c>
      <c r="BZ15" s="60">
        <f>AL29</f>
        <v>0</v>
      </c>
      <c r="CA15" s="61" t="s">
        <v>14</v>
      </c>
      <c r="CB15" s="84">
        <f>AJ29</f>
        <v>0</v>
      </c>
      <c r="CC15" s="60">
        <f>AL30</f>
        <v>0</v>
      </c>
      <c r="CD15" s="61" t="s">
        <v>14</v>
      </c>
      <c r="CE15" s="84">
        <f>AJ30</f>
        <v>0</v>
      </c>
      <c r="CF15" s="175">
        <f>AL31</f>
        <v>0</v>
      </c>
      <c r="CG15" s="61" t="s">
        <v>14</v>
      </c>
      <c r="CH15" s="85">
        <f>AJ31</f>
        <v>0</v>
      </c>
      <c r="CI15" s="60">
        <f>AL32</f>
        <v>0</v>
      </c>
      <c r="CJ15" s="61" t="s">
        <v>14</v>
      </c>
      <c r="CK15" s="84">
        <f>AJ32</f>
        <v>0</v>
      </c>
      <c r="CL15" s="60">
        <f>AL33</f>
        <v>0</v>
      </c>
      <c r="CM15" s="61" t="s">
        <v>14</v>
      </c>
      <c r="CN15" s="84">
        <f>AJ33</f>
        <v>0</v>
      </c>
      <c r="CO15" s="168">
        <f t="shared" si="2"/>
        <v>6</v>
      </c>
      <c r="CP15" s="11">
        <f>SUM(C15,F15,I15,L15,O15,R15,U15,X15,AA15,AD15,AG15,AM15,AP15,CL15,AS15,AV15,AY15,BB15,BE15,BH15,BK15,BN15,BQ15,BT15,BW15,BZ15,CC15,CF15,CI15)</f>
        <v>119</v>
      </c>
      <c r="CQ15" s="12" t="s">
        <v>14</v>
      </c>
      <c r="CR15" s="13">
        <f>SUM(E15,H15,K15,N15,Q15,T15,W15,Z15,AC15,AF15,AI15,AO15,AR15,CN15,AU15,AX15,BA15,BD15,BG15,BJ15,BM15,BP15,BS15,BV15,BY15,CB15,CE15,CH15,CK15)</f>
        <v>344</v>
      </c>
      <c r="CS15" s="163">
        <f>CP15-CR15</f>
        <v>-225</v>
      </c>
      <c r="CT15" s="169">
        <f>IF(poznámky!C1=12,poznámky!A19)+IF(poznámky!C2=12,poznámky!A20)+IF(poznámky!C3=12,poznámky!A21)+IF(poznámky!C4=12,poznámky!A22)+IF(poznámky!C5=12,poznámky!A23)+IF(poznámky!C6=12,poznámky!A24)+IF(poznámky!C7=12,poznámky!A25)+IF(poznámky!C8=12,poznámky!A26)+IF(poznámky!C9=12,poznámky!A27)+IF(poznámky!C10=12,poznámky!A28)+IF(poznámky!C11=12,poznámky!A29)+IF(poznámky!C12=12,poznámky!A30)+IF(poznámky!C13=12,poznámky!A31)+IF(poznámky!C14=12,poznámky!A32)+IF(poznámky!C15=12,poznámky!A33)+IF(poznámky!C16=12,poznámky!A34)+IF(poznámky!C17=12,poznámky!A35)+IF(poznámky!C18=12,poznámky!A36)+IF(poznámky!C19=12,poznámky!A37)+IF(poznámky!C20=12,poznámky!A38)+IF(poznámky!C21=12,poznámky!A39)+IF(poznámky!C22=12,poznámky!A40)+IF(poznámky!C23=12,poznámky!A41)+IF(poznámky!C24=12,poznámky!A42)+IF(poznámky!C25=12,poznámky!A43)+IF(poznámky!C26=12,poznámky!A44)+IF(poznámky!C27=12,poznámky!A45)+IF(poznámky!C28=12,poznámky!A46)+IF(poznámky!C29=12,poznámky!A47)+IF(poznámky!C30=12,poznámky!A48)</f>
        <v>16</v>
      </c>
      <c r="CU15" s="30" t="s">
        <v>21</v>
      </c>
      <c r="CV15" s="160" t="str">
        <f t="shared" si="1"/>
        <v>Alžběta</v>
      </c>
      <c r="CW15" s="178">
        <f>IF(C15&gt;E15,2,"0")+IF(C15=E15,1)*IF(C15+E15=0,0,1)+IF(F15&gt;H15,2,"0")+IF(F15=H15,1)*IF(F15+H15=0,0,1)+IF(I15&gt;K15,2,"0")+IF(I15=K15,1)*IF(I15+K15=0,0,1)+IF(L15&gt;N15,2,"0")+IF(L15=N15,1)*IF(L15+N15=0,0,1)+IF(O15&gt;Q15,2,"0")+IF(O15=Q15,1)*IF(O15+Q15=0,0,1)+IF(R15&gt;T15,2,"0")+IF(R15=T15,1)*IF(R15+T15=0,0,1)+IF(U15&gt;W15,2,"0")+IF(U15=W15,1)*IF(U15+W15=0,0,1)+IF(X15&gt;Z15,2,"0")+IF(X15=Z15,1)*IF(X15+Z15=0,0,1)+IF(AA15&gt;AC15,2,"0")+IF(AA15=AC15,1)*IF(AA15+AC15=0,0,1)+IF(AD15&gt;AF15,2,"0")+IF(AD15=AF15,1)*IF(AD15+AF15=0,0,1)+IF(AG15&gt;AI15,2,"0")+IF(AG15=AI15,1)*IF(AG15+AI15=0,0,1)+IF(AM15&gt;AO15,2,"0")+IF(AM15=AO15,1)*IF(AM15+AO15=0,0,1)+IF(AP15&gt;AR15,2,"0")+IF(AP15=AR15,1)*IF(AP15+AR15=0,0,1)+IF(AS15&gt;AU15,2,"0")+IF(AS15=AU15,1)*IF(AS15+AU15=0,0,1)+IF(AV15&gt;AX15,2,"0")+IF(AV15=AX15,1)*IF(AV15+AX15=0,0,1)+IF(AY15&gt;BA15,2,"0")+IF(AY15=BA15,1)*IF(AY15+BA15=0,0,1)+IF(BB15&gt;BD15,2,"0")+IF(BB15=BD15,1)*IF(BB15+BD15=0,0,1)</f>
        <v>4</v>
      </c>
      <c r="CX15" s="648"/>
      <c r="CY15" s="670"/>
    </row>
    <row r="16" spans="1:103" ht="19.5" customHeight="1">
      <c r="A16" s="44">
        <v>13</v>
      </c>
      <c r="B16" s="526" t="s">
        <v>65</v>
      </c>
      <c r="C16" s="530"/>
      <c r="D16" s="531" t="s">
        <v>14</v>
      </c>
      <c r="E16" s="532"/>
      <c r="F16" s="530"/>
      <c r="G16" s="531" t="s">
        <v>14</v>
      </c>
      <c r="H16" s="532"/>
      <c r="I16" s="527"/>
      <c r="J16" s="528" t="s">
        <v>14</v>
      </c>
      <c r="K16" s="529"/>
      <c r="L16" s="527"/>
      <c r="M16" s="528" t="s">
        <v>14</v>
      </c>
      <c r="N16" s="529"/>
      <c r="O16" s="527"/>
      <c r="P16" s="528" t="s">
        <v>14</v>
      </c>
      <c r="Q16" s="529"/>
      <c r="R16" s="530"/>
      <c r="S16" s="531" t="s">
        <v>14</v>
      </c>
      <c r="T16" s="532"/>
      <c r="U16" s="530"/>
      <c r="V16" s="531" t="s">
        <v>14</v>
      </c>
      <c r="W16" s="532"/>
      <c r="X16" s="530"/>
      <c r="Y16" s="528" t="s">
        <v>14</v>
      </c>
      <c r="Z16" s="529"/>
      <c r="AA16" s="527"/>
      <c r="AB16" s="528" t="s">
        <v>14</v>
      </c>
      <c r="AC16" s="529"/>
      <c r="AD16" s="527"/>
      <c r="AE16" s="528" t="s">
        <v>14</v>
      </c>
      <c r="AF16" s="529"/>
      <c r="AG16" s="530"/>
      <c r="AH16" s="531" t="s">
        <v>14</v>
      </c>
      <c r="AI16" s="532"/>
      <c r="AJ16" s="533"/>
      <c r="AK16" s="528" t="s">
        <v>14</v>
      </c>
      <c r="AL16" s="534"/>
      <c r="AM16" s="646" t="s">
        <v>16</v>
      </c>
      <c r="AN16" s="646"/>
      <c r="AO16" s="675"/>
      <c r="AP16" s="533">
        <f>AO17</f>
        <v>0</v>
      </c>
      <c r="AQ16" s="528" t="s">
        <v>14</v>
      </c>
      <c r="AR16" s="535">
        <f>AM17</f>
        <v>0</v>
      </c>
      <c r="AS16" s="536">
        <f>AO18</f>
        <v>0</v>
      </c>
      <c r="AT16" s="528" t="s">
        <v>14</v>
      </c>
      <c r="AU16" s="537">
        <f>AM18</f>
        <v>0</v>
      </c>
      <c r="AV16" s="538">
        <f>AO19</f>
        <v>0</v>
      </c>
      <c r="AW16" s="528" t="s">
        <v>14</v>
      </c>
      <c r="AX16" s="535">
        <f>AM19</f>
        <v>0</v>
      </c>
      <c r="AY16" s="536">
        <f>AO20</f>
        <v>0</v>
      </c>
      <c r="AZ16" s="528" t="s">
        <v>14</v>
      </c>
      <c r="BA16" s="535">
        <f>AM20</f>
        <v>0</v>
      </c>
      <c r="BB16" s="536">
        <f>AO21</f>
        <v>0</v>
      </c>
      <c r="BC16" s="528" t="s">
        <v>14</v>
      </c>
      <c r="BD16" s="535">
        <f>AM21</f>
        <v>0</v>
      </c>
      <c r="BE16" s="536">
        <f>AO22</f>
        <v>0</v>
      </c>
      <c r="BF16" s="528" t="s">
        <v>14</v>
      </c>
      <c r="BG16" s="535">
        <f>AM22</f>
        <v>0</v>
      </c>
      <c r="BH16" s="452">
        <f>AO23</f>
        <v>0</v>
      </c>
      <c r="BI16" s="81" t="s">
        <v>14</v>
      </c>
      <c r="BJ16" s="85">
        <f>AM23</f>
        <v>0</v>
      </c>
      <c r="BK16" s="60">
        <f>AO24</f>
        <v>0</v>
      </c>
      <c r="BL16" s="81" t="s">
        <v>14</v>
      </c>
      <c r="BM16" s="84">
        <f>AM24</f>
        <v>0</v>
      </c>
      <c r="BN16" s="60">
        <f>AO25</f>
        <v>0</v>
      </c>
      <c r="BO16" s="81" t="s">
        <v>14</v>
      </c>
      <c r="BP16" s="84">
        <f>AM25</f>
        <v>0</v>
      </c>
      <c r="BQ16" s="175">
        <f>AO26</f>
        <v>0</v>
      </c>
      <c r="BR16" s="81" t="s">
        <v>14</v>
      </c>
      <c r="BS16" s="85">
        <f>AM26</f>
        <v>0</v>
      </c>
      <c r="BT16" s="60">
        <f>AO27</f>
        <v>0</v>
      </c>
      <c r="BU16" s="81" t="s">
        <v>14</v>
      </c>
      <c r="BV16" s="84">
        <f>AM27</f>
        <v>0</v>
      </c>
      <c r="BW16" s="60">
        <f>AO28</f>
        <v>0</v>
      </c>
      <c r="BX16" s="81" t="s">
        <v>14</v>
      </c>
      <c r="BY16" s="84">
        <f>AM28</f>
        <v>0</v>
      </c>
      <c r="BZ16" s="175">
        <f>AO29</f>
        <v>0</v>
      </c>
      <c r="CA16" s="81" t="s">
        <v>14</v>
      </c>
      <c r="CB16" s="85">
        <f>AM29</f>
        <v>0</v>
      </c>
      <c r="CC16" s="60">
        <f>AO30</f>
        <v>0</v>
      </c>
      <c r="CD16" s="81" t="s">
        <v>14</v>
      </c>
      <c r="CE16" s="84">
        <f>AM30</f>
        <v>0</v>
      </c>
      <c r="CF16" s="60">
        <f>AO31</f>
        <v>0</v>
      </c>
      <c r="CG16" s="81" t="s">
        <v>14</v>
      </c>
      <c r="CH16" s="84">
        <f>AM31</f>
        <v>0</v>
      </c>
      <c r="CI16" s="175">
        <f>AO32</f>
        <v>0</v>
      </c>
      <c r="CJ16" s="81" t="s">
        <v>14</v>
      </c>
      <c r="CK16" s="85">
        <f>AM32</f>
        <v>0</v>
      </c>
      <c r="CL16" s="60">
        <f>AO33</f>
        <v>0</v>
      </c>
      <c r="CM16" s="61" t="s">
        <v>14</v>
      </c>
      <c r="CN16" s="84">
        <f>AM33</f>
        <v>0</v>
      </c>
      <c r="CO16" s="545">
        <f t="shared" si="2"/>
        <v>0</v>
      </c>
      <c r="CP16" s="546">
        <f>SUM(C16,F16,I16,L16,O16,R16,U16,X16,AA16,AD16,AG16,AJ16,AP16,CL16,AS16,AV16,AY16,BB16,BE16,BH16,BK16,BN16,BQ16,BT16,BW16,BZ16,CC16,CF16,CI16)</f>
        <v>0</v>
      </c>
      <c r="CQ16" s="547" t="s">
        <v>14</v>
      </c>
      <c r="CR16" s="548">
        <f>SUM(E16,H16,K16,N16,Q16,T16,W16,Z16,AC16,AF16,AI16,AL16,AR16,CN16,AU16,AX16,BA16,BD16,BG16,BJ16,BM16,BP16,BS16,BV16,BY16,CB16,CE16,CH16,CK16)</f>
        <v>0</v>
      </c>
      <c r="CS16" s="549">
        <f>CP16-CR16</f>
        <v>0</v>
      </c>
      <c r="CT16" s="550">
        <f>IF(poznámky!C1=13,poznámky!A19)+IF(poznámky!C2=13,poznámky!A20)+IF(poznámky!C3=13,poznámky!A21)+IF(poznámky!C4=13,poznámky!A22)+IF(poznámky!C5=13,poznámky!A23)+IF(poznámky!C6=13,poznámky!A24)+IF(poznámky!C7=13,poznámky!A25)+IF(poznámky!C8=13,poznámky!A26)+IF(poznámky!C9=13,poznámky!A27)+IF(poznámky!C10=13,poznámky!A28)+IF(poznámky!C11=13,poznámky!A29)+IF(poznámky!C12=13,poznámky!A30)+IF(poznámky!C13=13,poznámky!A31)+IF(poznámky!C14=13,poznámky!A32)+IF(poznámky!C15=13,poznámky!A33)+IF(poznámky!C16=13,poznámky!A34)+IF(poznámky!C17=13,poznámky!A35)+IF(poznámky!C18=13,poznámky!A36)+IF(poznámky!C19=13,poznámky!A37)+IF(poznámky!C20=13,poznámky!A38)+IF(poznámky!C21=13,poznámky!A39)+IF(poznámky!C22=13,poznámky!A40)+IF(poznámky!C23=13,poznámky!A41)+IF(poznámky!C24=13,poznámky!A42)+IF(poznámky!C25=13,poznámky!A43)+IF(poznámky!C26=13,poznámky!A44)+IF(poznámky!C27=13,poznámky!A45)+IF(poznámky!C28=13,poznámky!A46)+IF(poznámky!C29=13,poznámky!A47)+IF(poznámky!C30=13,poznámky!A48)</f>
        <v>19</v>
      </c>
      <c r="CU16" s="551" t="s">
        <v>21</v>
      </c>
      <c r="CV16" s="552" t="str">
        <f t="shared" si="1"/>
        <v>Šéfík</v>
      </c>
      <c r="CW16" s="178">
        <f>IF(C16&gt;E16,2,"0")+IF(C16=E16,1)*IF(C16+E16=0,0,1)+IF(F16&gt;H16,2,"0")+IF(F16=H16,1)*IF(F16+H16=0,0,1)+IF(I16&gt;K16,2,"0")+IF(I16=K16,1)*IF(I16+K16=0,0,1)+IF(L16&gt;N16,2,"0")+IF(L16=N16,1)*IF(L16+N16=0,0,1)+IF(O16&gt;Q16,2,"0")+IF(O16=Q16,1)*IF(O16+Q16=0,0,1)+IF(R16&gt;T16,2,"0")+IF(R16=T16,1)*IF(R16+T16=0,0,1)+IF(U16&gt;W16,2,"0")+IF(U16=W16,1)*IF(U16+W16=0,0,1)+IF(X16&gt;Z16,2,"0")+IF(X16=Z16,1)*IF(X16+Z16=0,0,1)+IF(AA16&gt;AC16,2,"0")+IF(AA16=AC16,1)*IF(AA16+AC16=0,0,1)+IF(AD16&gt;AF16,2,"0")+IF(AD16=AF16,1)*IF(AD16+AF16=0,0,1)+IF(AG16&gt;AI16,2,"0")+IF(AG16=AI16,1)*IF(AG16+AI16=0,0,1)+IF(AJ16&gt;AL16,2,"0")+IF(AJ16=AL16,1)*IF(AJ16+AL16=0,0,1)+IF(AP16&gt;AR16,2,"0")+IF(AP16=AR16,1)*IF(AP16+AR16=0,0,1)+IF(AS16&gt;AU16,2,"0")+IF(AS16=AU16,1)*IF(AS16+AU16=0,0,1)+IF(AV16&gt;AX16,2,"0")+IF(AV16=AX16,1)*IF(AV16+AX16=0,0,1)+IF(AY16&gt;BA16,2,"0")+IF(AY16=BA16,1)*IF(AY16+BA16=0,0,1)+IF(BB16&gt;BD16,2,"0")+IF(BB16=BD16,1)*IF(BB16+BD16=0,0,1)</f>
        <v>0</v>
      </c>
      <c r="CX16" s="648"/>
      <c r="CY16" s="671"/>
    </row>
    <row r="17" spans="1:103" ht="19.5" customHeight="1">
      <c r="A17" s="44">
        <v>14</v>
      </c>
      <c r="B17" s="387" t="s">
        <v>70</v>
      </c>
      <c r="C17" s="480">
        <v>7</v>
      </c>
      <c r="D17" s="481" t="s">
        <v>14</v>
      </c>
      <c r="E17" s="482">
        <v>25</v>
      </c>
      <c r="F17" s="480">
        <v>12</v>
      </c>
      <c r="G17" s="481" t="s">
        <v>14</v>
      </c>
      <c r="H17" s="482">
        <v>25</v>
      </c>
      <c r="I17" s="471">
        <v>0</v>
      </c>
      <c r="J17" s="76" t="s">
        <v>14</v>
      </c>
      <c r="K17" s="472">
        <v>25</v>
      </c>
      <c r="L17" s="471">
        <v>0</v>
      </c>
      <c r="M17" s="76" t="s">
        <v>14</v>
      </c>
      <c r="N17" s="472">
        <v>25</v>
      </c>
      <c r="O17" s="471">
        <v>0</v>
      </c>
      <c r="P17" s="76" t="s">
        <v>14</v>
      </c>
      <c r="Q17" s="472">
        <v>25</v>
      </c>
      <c r="R17" s="480">
        <v>0</v>
      </c>
      <c r="S17" s="481" t="s">
        <v>14</v>
      </c>
      <c r="T17" s="482">
        <v>25</v>
      </c>
      <c r="U17" s="480">
        <v>0</v>
      </c>
      <c r="V17" s="481" t="s">
        <v>14</v>
      </c>
      <c r="W17" s="482">
        <v>25</v>
      </c>
      <c r="X17" s="480">
        <v>22</v>
      </c>
      <c r="Y17" s="76" t="s">
        <v>14</v>
      </c>
      <c r="Z17" s="472">
        <v>10</v>
      </c>
      <c r="AA17" s="471">
        <v>17</v>
      </c>
      <c r="AB17" s="76" t="s">
        <v>14</v>
      </c>
      <c r="AC17" s="472">
        <v>19</v>
      </c>
      <c r="AD17" s="471">
        <v>5</v>
      </c>
      <c r="AE17" s="76" t="s">
        <v>14</v>
      </c>
      <c r="AF17" s="472">
        <v>25</v>
      </c>
      <c r="AG17" s="480">
        <v>15</v>
      </c>
      <c r="AH17" s="481" t="s">
        <v>14</v>
      </c>
      <c r="AI17" s="482">
        <v>24</v>
      </c>
      <c r="AJ17" s="471">
        <v>12</v>
      </c>
      <c r="AK17" s="76" t="s">
        <v>14</v>
      </c>
      <c r="AL17" s="475">
        <v>16</v>
      </c>
      <c r="AM17" s="527"/>
      <c r="AN17" s="528" t="s">
        <v>14</v>
      </c>
      <c r="AO17" s="529"/>
      <c r="AP17" s="646" t="s">
        <v>17</v>
      </c>
      <c r="AQ17" s="646"/>
      <c r="AR17" s="647"/>
      <c r="AS17" s="98">
        <f>AR18</f>
        <v>23</v>
      </c>
      <c r="AT17" s="49" t="s">
        <v>14</v>
      </c>
      <c r="AU17" s="58">
        <f>AP18</f>
        <v>12</v>
      </c>
      <c r="AV17" s="48">
        <f>AR19</f>
        <v>25</v>
      </c>
      <c r="AW17" s="49" t="s">
        <v>14</v>
      </c>
      <c r="AX17" s="50">
        <f>AP19</f>
        <v>0</v>
      </c>
      <c r="AY17" s="97">
        <f>AR20</f>
        <v>7</v>
      </c>
      <c r="AZ17" s="49" t="s">
        <v>14</v>
      </c>
      <c r="BA17" s="50">
        <f>AP20</f>
        <v>24</v>
      </c>
      <c r="BB17" s="97">
        <f>AR21</f>
        <v>5</v>
      </c>
      <c r="BC17" s="49" t="s">
        <v>14</v>
      </c>
      <c r="BD17" s="50">
        <f>AP21</f>
        <v>25</v>
      </c>
      <c r="BE17" s="97">
        <f>AR22</f>
        <v>25</v>
      </c>
      <c r="BF17" s="49" t="s">
        <v>14</v>
      </c>
      <c r="BG17" s="50">
        <f>AP22</f>
        <v>4</v>
      </c>
      <c r="BH17" s="165">
        <f>AR23</f>
        <v>0</v>
      </c>
      <c r="BI17" s="61" t="s">
        <v>14</v>
      </c>
      <c r="BJ17" s="84">
        <f>AP23</f>
        <v>0</v>
      </c>
      <c r="BK17" s="175">
        <f>AR24</f>
        <v>0</v>
      </c>
      <c r="BL17" s="61" t="s">
        <v>14</v>
      </c>
      <c r="BM17" s="85">
        <f>AP24</f>
        <v>0</v>
      </c>
      <c r="BN17" s="60">
        <f>AR25</f>
        <v>0</v>
      </c>
      <c r="BO17" s="61" t="s">
        <v>14</v>
      </c>
      <c r="BP17" s="84">
        <f>AP25</f>
        <v>0</v>
      </c>
      <c r="BQ17" s="60">
        <f>AR26</f>
        <v>0</v>
      </c>
      <c r="BR17" s="61" t="s">
        <v>14</v>
      </c>
      <c r="BS17" s="84">
        <f>AP26</f>
        <v>0</v>
      </c>
      <c r="BT17" s="175">
        <f>AR27</f>
        <v>0</v>
      </c>
      <c r="BU17" s="61" t="s">
        <v>14</v>
      </c>
      <c r="BV17" s="85">
        <f>AP27</f>
        <v>0</v>
      </c>
      <c r="BW17" s="60">
        <f>AR28</f>
        <v>0</v>
      </c>
      <c r="BX17" s="61" t="s">
        <v>14</v>
      </c>
      <c r="BY17" s="84">
        <f>AP28</f>
        <v>0</v>
      </c>
      <c r="BZ17" s="60">
        <f>AR29</f>
        <v>0</v>
      </c>
      <c r="CA17" s="61" t="s">
        <v>14</v>
      </c>
      <c r="CB17" s="84">
        <f>AP29</f>
        <v>0</v>
      </c>
      <c r="CC17" s="175">
        <f>AR30</f>
        <v>0</v>
      </c>
      <c r="CD17" s="61" t="s">
        <v>14</v>
      </c>
      <c r="CE17" s="85">
        <f>AP30</f>
        <v>0</v>
      </c>
      <c r="CF17" s="60">
        <f>AR31</f>
        <v>0</v>
      </c>
      <c r="CG17" s="61" t="s">
        <v>14</v>
      </c>
      <c r="CH17" s="84">
        <f>AP31</f>
        <v>0</v>
      </c>
      <c r="CI17" s="60">
        <f>AR32</f>
        <v>0</v>
      </c>
      <c r="CJ17" s="61" t="s">
        <v>14</v>
      </c>
      <c r="CK17" s="84">
        <f>AP32</f>
        <v>0</v>
      </c>
      <c r="CL17" s="175">
        <f>AR33</f>
        <v>0</v>
      </c>
      <c r="CM17" s="61" t="s">
        <v>14</v>
      </c>
      <c r="CN17" s="85">
        <f>AP33</f>
        <v>0</v>
      </c>
      <c r="CO17" s="168">
        <f t="shared" si="2"/>
        <v>8</v>
      </c>
      <c r="CP17" s="11">
        <f>SUM(C17,F17,I17,L17,O17,R17,U17,X17,AA17,AD17,AG17,AJ17,AM17,CL17,AS17,AV17,AY17,BB17,BE17,BH17,BK17,BN17,BQ17,BT17,BW17,BZ17,CC17,CF17,CI17)</f>
        <v>175</v>
      </c>
      <c r="CQ17" s="75" t="s">
        <v>14</v>
      </c>
      <c r="CR17" s="13">
        <f>SUM(E17,H17,K17,N17,Q17,T17,W17,Z17,AC17,AF17,AI17,AL17,AO17,CN17,AU17,AX17,BA17,BD17,BG17,BJ17,BM17,BP17,BS17,BV17,BY17,CB17,CE17,CH17,CK17)</f>
        <v>334</v>
      </c>
      <c r="CS17" s="164">
        <f>CP17-CR17</f>
        <v>-159</v>
      </c>
      <c r="CT17" s="180">
        <f>IF(poznámky!C1=14,poznámky!A19)+IF(poznámky!C2=14,poznámky!A20)+IF(poznámky!C3=14,poznámky!A21)+IF(poznámky!C4=14,poznámky!A22)+IF(poznámky!C5=14,poznámky!A23)+IF(poznámky!C6=14,poznámky!A24)+IF(poznámky!C7=14,poznámky!A25)+IF(poznámky!C8=14,poznámky!A26)+IF(poznámky!C9=14,poznámky!A27)+IF(poznámky!C10=14,poznámky!A28)+IF(poznámky!C11=14,poznámky!A29)+IF(poznámky!C12=14,poznámky!A30)+IF(poznámky!C13=14,poznámky!A31)+IF(poznámky!C14=14,poznámky!A32)+IF(poznámky!C15=14,poznámky!A33)+IF(poznámky!C16=14,poznámky!A34)+IF(poznámky!C17=14,poznámky!A35)+IF(poznámky!C18=14,poznámky!A36)+IF(poznámky!C19=14,poznámky!A37)+IF(poznámky!C20=14,poznámky!A38)+IF(poznámky!C21=14,poznámky!A39)+IF(poznámky!C22=14,poznámky!A40)+IF(poznámky!C23=14,poznámky!A41)+IF(poznámky!C24=14,poznámky!A42)+IF(poznámky!C25=14,poznámky!A43)+IF(poznámky!C26=14,poznámky!A44)+IF(poznámky!C27=14,poznámky!A45)+IF(poznámky!C28=14,poznámky!A46)+IF(poznámky!C29=14,poznámky!A47)+IF(poznámky!C30=14,poznámky!A48)</f>
        <v>13</v>
      </c>
      <c r="CU17" s="30" t="s">
        <v>21</v>
      </c>
      <c r="CV17" s="160" t="str">
        <f t="shared" si="1"/>
        <v>Michal</v>
      </c>
      <c r="CW17" s="178">
        <f>IF(C17&gt;E17,2,"0")+IF(C17=E17,1)*IF(C17+E17=0,0,1)+IF(F17&gt;H17,2,"0")+IF(F17=H17,1)*IF(F17+H17=0,0,1)+IF(I17&gt;K17,2,"0")+IF(I17=K17,1)*IF(I17+K17=0,0,1)+IF(L17&gt;N17,2,"0")+IF(L17=N17,1)*IF(L17+N17=0,0,1)+IF(O17&gt;Q17,2,"0")+IF(O17=Q17,1)*IF(O17+Q17=0,0,1)+IF(R17&gt;T17,2,"0")+IF(R17=T17,1)*IF(R17+T17=0,0,1)+IF(U17&gt;W17,2,"0")+IF(U17=W17,1)*IF(U17+W17=0,0,1)+IF(X17&gt;Z17,2,"0")+IF(X17=Z17,1)*IF(X17+Z17=0,0,1)+IF(AA17&gt;AC17,2,"0")+IF(AA17=AC17,1)*IF(AA17+AC17=0,0,1)+IF(AD17&gt;AF17,2,"0")+IF(AD17=AF17,1)*IF(AD17+AF17=0,0,1)+IF(AG17&gt;AI17,2,"0")+IF(AG17=AI17,1)*IF(AG17+AI17=0,0,1)+IF(AJ17&gt;AL17,2,"0")+IF(AJ17=AL17,1)*IF(AJ17+AL17=0,0,1)+IF(AM17&gt;AO17,2,"0")+IF(AM17=AO17,1)*IF(AM17+AO17=0,0,1)+IF(AS17&gt;AU17,2,"0")+IF(AS17=AU17,1)*IF(AS17+AU17=0,0,1)+IF(AV17&gt;AX17,2,"0")+IF(AV17=AX17,1)*IF(AV17+AX17=0,0,1)+IF(AY17&gt;BA17,2,"0")+IF(AY17=BA17,1)*IF(AY17+BA17=0,0,1)+IF(BB17&gt;BD17,2,"0")+IF(BB17=BD17,1)*IF(BB17+BD17=0,0,1)</f>
        <v>6</v>
      </c>
      <c r="CX17" s="648"/>
      <c r="CY17" s="671"/>
    </row>
    <row r="18" spans="1:103" ht="19.5" customHeight="1">
      <c r="A18" s="44">
        <v>15</v>
      </c>
      <c r="B18" s="388" t="s">
        <v>71</v>
      </c>
      <c r="C18" s="473">
        <v>0</v>
      </c>
      <c r="D18" s="76" t="s">
        <v>14</v>
      </c>
      <c r="E18" s="474">
        <v>25</v>
      </c>
      <c r="F18" s="473">
        <v>1</v>
      </c>
      <c r="G18" s="76" t="s">
        <v>14</v>
      </c>
      <c r="H18" s="474">
        <v>25</v>
      </c>
      <c r="I18" s="473">
        <v>5</v>
      </c>
      <c r="J18" s="76" t="s">
        <v>14</v>
      </c>
      <c r="K18" s="474">
        <v>25</v>
      </c>
      <c r="L18" s="473">
        <v>8</v>
      </c>
      <c r="M18" s="76" t="s">
        <v>14</v>
      </c>
      <c r="N18" s="474">
        <v>25</v>
      </c>
      <c r="O18" s="473">
        <v>2</v>
      </c>
      <c r="P18" s="76" t="s">
        <v>14</v>
      </c>
      <c r="Q18" s="474">
        <v>25</v>
      </c>
      <c r="R18" s="553">
        <v>0</v>
      </c>
      <c r="S18" s="481" t="s">
        <v>14</v>
      </c>
      <c r="T18" s="554">
        <v>25</v>
      </c>
      <c r="U18" s="553">
        <v>2</v>
      </c>
      <c r="V18" s="481" t="s">
        <v>14</v>
      </c>
      <c r="W18" s="554">
        <v>25</v>
      </c>
      <c r="X18" s="553">
        <v>0</v>
      </c>
      <c r="Y18" s="76" t="s">
        <v>14</v>
      </c>
      <c r="Z18" s="474">
        <v>25</v>
      </c>
      <c r="AA18" s="473">
        <v>10</v>
      </c>
      <c r="AB18" s="76" t="s">
        <v>14</v>
      </c>
      <c r="AC18" s="474">
        <v>24</v>
      </c>
      <c r="AD18" s="473">
        <v>0</v>
      </c>
      <c r="AE18" s="76" t="s">
        <v>14</v>
      </c>
      <c r="AF18" s="474">
        <v>25</v>
      </c>
      <c r="AG18" s="473">
        <v>4</v>
      </c>
      <c r="AH18" s="76" t="s">
        <v>14</v>
      </c>
      <c r="AI18" s="474">
        <v>25</v>
      </c>
      <c r="AJ18" s="473">
        <v>24</v>
      </c>
      <c r="AK18" s="76" t="s">
        <v>14</v>
      </c>
      <c r="AL18" s="476">
        <v>17</v>
      </c>
      <c r="AM18" s="543"/>
      <c r="AN18" s="528" t="s">
        <v>14</v>
      </c>
      <c r="AO18" s="544"/>
      <c r="AP18" s="99">
        <v>12</v>
      </c>
      <c r="AQ18" s="470" t="s">
        <v>14</v>
      </c>
      <c r="AR18" s="497">
        <v>23</v>
      </c>
      <c r="AS18" s="646" t="s">
        <v>18</v>
      </c>
      <c r="AT18" s="646"/>
      <c r="AU18" s="647"/>
      <c r="AV18" s="99">
        <f>AU19</f>
        <v>16</v>
      </c>
      <c r="AW18" s="76" t="s">
        <v>14</v>
      </c>
      <c r="AX18" s="100">
        <f>AS19</f>
        <v>25</v>
      </c>
      <c r="AY18" s="323">
        <f>AU20</f>
        <v>6</v>
      </c>
      <c r="AZ18" s="76" t="s">
        <v>14</v>
      </c>
      <c r="BA18" s="100">
        <f>AS20</f>
        <v>25</v>
      </c>
      <c r="BB18" s="323">
        <f>AU21</f>
        <v>0</v>
      </c>
      <c r="BC18" s="76" t="s">
        <v>14</v>
      </c>
      <c r="BD18" s="100">
        <f>AS21</f>
        <v>0</v>
      </c>
      <c r="BE18" s="97">
        <f>AU22</f>
        <v>18</v>
      </c>
      <c r="BF18" s="76" t="s">
        <v>14</v>
      </c>
      <c r="BG18" s="50">
        <f>AS22</f>
        <v>21</v>
      </c>
      <c r="BH18" s="165">
        <f>AU23</f>
        <v>0</v>
      </c>
      <c r="BI18" s="81" t="s">
        <v>14</v>
      </c>
      <c r="BJ18" s="84">
        <f>AS23</f>
        <v>0</v>
      </c>
      <c r="BK18" s="60">
        <f>AU24</f>
        <v>0</v>
      </c>
      <c r="BL18" s="81" t="s">
        <v>14</v>
      </c>
      <c r="BM18" s="84">
        <f>AS24</f>
        <v>0</v>
      </c>
      <c r="BN18" s="175">
        <f>AU25</f>
        <v>0</v>
      </c>
      <c r="BO18" s="81" t="s">
        <v>14</v>
      </c>
      <c r="BP18" s="85">
        <f>AS25</f>
        <v>0</v>
      </c>
      <c r="BQ18" s="60">
        <f>AU26</f>
        <v>0</v>
      </c>
      <c r="BR18" s="81" t="s">
        <v>14</v>
      </c>
      <c r="BS18" s="84">
        <f>AS26</f>
        <v>0</v>
      </c>
      <c r="BT18" s="60">
        <f>AU27</f>
        <v>0</v>
      </c>
      <c r="BU18" s="81" t="s">
        <v>14</v>
      </c>
      <c r="BV18" s="84">
        <f>AS27</f>
        <v>0</v>
      </c>
      <c r="BW18" s="175">
        <f>AU28</f>
        <v>0</v>
      </c>
      <c r="BX18" s="81" t="s">
        <v>14</v>
      </c>
      <c r="BY18" s="85">
        <f>AS28</f>
        <v>0</v>
      </c>
      <c r="BZ18" s="60">
        <f>AU29</f>
        <v>0</v>
      </c>
      <c r="CA18" s="81" t="s">
        <v>14</v>
      </c>
      <c r="CB18" s="84">
        <f>AS29</f>
        <v>0</v>
      </c>
      <c r="CC18" s="60">
        <f>AU30</f>
        <v>0</v>
      </c>
      <c r="CD18" s="81" t="s">
        <v>14</v>
      </c>
      <c r="CE18" s="84">
        <f>AS30</f>
        <v>0</v>
      </c>
      <c r="CF18" s="175">
        <f>AU31</f>
        <v>0</v>
      </c>
      <c r="CG18" s="81" t="s">
        <v>14</v>
      </c>
      <c r="CH18" s="85">
        <f>AS31</f>
        <v>0</v>
      </c>
      <c r="CI18" s="60">
        <f>AU32</f>
        <v>0</v>
      </c>
      <c r="CJ18" s="81" t="s">
        <v>14</v>
      </c>
      <c r="CK18" s="84">
        <f>AS32</f>
        <v>0</v>
      </c>
      <c r="CL18" s="60">
        <f>AU33</f>
        <v>0</v>
      </c>
      <c r="CM18" s="81" t="s">
        <v>14</v>
      </c>
      <c r="CN18" s="84">
        <f>AS33</f>
        <v>0</v>
      </c>
      <c r="CO18" s="168">
        <f t="shared" si="2"/>
        <v>2</v>
      </c>
      <c r="CP18" s="11">
        <f>SUM(C18,F18,I18,L18,O18,R18,U18,X18,AA18,AD18,AG18,AJ18,AM18,AP18,AV18,AY18,BB18,BE18,BH18,BK18,BN18,BQ18,BT18,BW18,BZ18,CC18,CF18,CI18,CL18)</f>
        <v>108</v>
      </c>
      <c r="CQ18" s="75" t="s">
        <v>14</v>
      </c>
      <c r="CR18" s="13">
        <f>SUM(E18,H18,K18,N18,Q18,T18,W18,Z18,AC18,AF18,AI18,AL18,AO18,AR18,AX18,BA18,BD18,BG18,BJ18,BM18,BP18,BS18,BV18,BY18,CB18,CE18,CH18,CK18,CN18)</f>
        <v>385</v>
      </c>
      <c r="CS18" s="163">
        <f t="shared" ref="CS18:CS33" si="3">CP18-CR18</f>
        <v>-277</v>
      </c>
      <c r="CT18" s="181">
        <f>IF(poznámky!C1=15,poznámky!A19)+IF(poznámky!C2=15,poznámky!A20)+IF(poznámky!C3=15,poznámky!A21)+IF(poznámky!C4=15,poznámky!A22)+IF(poznámky!C5=15,poznámky!A23)+IF(poznámky!C6=15,poznámky!A24)+IF(poznámky!C7=15,poznámky!A25)+IF(poznámky!C8=15,poznámky!A26)+IF(poznámky!C9=15,poznámky!A27)+IF(poznámky!C10=15,poznámky!A28)+IF(poznámky!C11=15,poznámky!A29)+IF(poznámky!C12=15,poznámky!A30)+IF(poznámky!C13=15,poznámky!A31)+IF(poznámky!C14=15,poznámky!A32)+IF(poznámky!C15=15,poznámky!A33)+IF(poznámky!C16=15,poznámky!A34)+IF(poznámky!C17=15,poznámky!A35)+IF(poznámky!C18=15,poznámky!A36)+IF(poznámky!C19=15,poznámky!A37)+IF(poznámky!C20=15,poznámky!A38)+IF(poznámky!C21=15,poznámky!A39)+IF(poznámky!C22=15,poznámky!A40)+IF(poznámky!C23=15,poznámky!A41)+IF(poznámky!C24=15,poznámky!A42)+IF(poznámky!C25=15,poznámky!A43)+IF(poznámky!C26=15,poznámky!A44)+IF(poznámky!C27=15,poznámky!A45)+IF(poznámky!C28=15,poznámky!A46)+IF(poznámky!C29=15,poznámky!A47)+IF(poznámky!C30=15,poznámky!A48)</f>
        <v>17</v>
      </c>
      <c r="CU18" s="30" t="s">
        <v>21</v>
      </c>
      <c r="CV18" s="160" t="str">
        <f t="shared" si="1"/>
        <v>Monika</v>
      </c>
      <c r="CW18" s="178">
        <f>IF(C18&gt;E18,2,"0")+IF(C18=E18,1)*IF(C18+E18=0,0,1)+IF(F18&gt;H18,2,"0")+IF(F18=H18,1)*IF(F18+H18=0,0,1)+IF(I18&gt;K18,2,"0")+IF(I18=K18,1)*IF(I18+K18=0,0,1)+IF(L18&gt;N18,2,"0")+IF(L18=N18,1)*IF(L18+N18=0,0,1)+IF(O18&gt;Q18,2,"0")+IF(O18=Q18,1)*IF(O18+Q18=0,0,1)+IF(R18&gt;T18,2,"0")+IF(R18=T18,1)*IF(R18+T18=0,0,1)+IF(U18&gt;W18,2,"0")+IF(U18=W18,1)*IF(U18+W18=0,0,1)+IF(X18&gt;Z18,2,"0")+IF(X18=Z18,1)*IF(X18+Z18=0,0,1)+IF(AA18&gt;AC18,2,"0")+IF(AA18=AC18,1)*IF(AA18+AC18=0,0,1)+IF(AD18&gt;AF18,2,"0")+IF(AD18=AF18,1)*IF(AD18+AF18=0,0,1)+IF(AG18&gt;AI18,2,"0")+IF(AG18=AI18,1)*IF(AG18+AI18=0,0,1)+IF(AJ18&gt;AL18,2,"0")+IF(AJ18=AL18,1)*IF(AJ18+AL18=0,0,1)+IF(AM18&gt;AO18,2,"0")+IF(AM18=AO18,1)*IF(AM18+AO18=0,0,1)+IF(AP18&gt;AR18,2,"0")+IF(AP18=AR18,1)*IF(AP18+AR18=0,0,1)+IF(AV18&gt;AX18,2,"0")+IF(AV18=AX18,1)*IF(AV18+AX18=0,0,1)+IF(AY18&gt;BA18,2,"0")+IF(AY18=BA18,1)*IF(AY18+BA18=0,0,1)+IF(BB18&gt;BD18,2,"0")+IF(BB18=BD18,1)*IF(BB18+BD18=0,0,1)</f>
        <v>2</v>
      </c>
      <c r="CX18" s="648"/>
      <c r="CY18" s="671"/>
    </row>
    <row r="19" spans="1:103" ht="19.5" customHeight="1">
      <c r="A19" s="44">
        <v>16</v>
      </c>
      <c r="B19" s="389" t="s">
        <v>72</v>
      </c>
      <c r="C19" s="473">
        <v>8</v>
      </c>
      <c r="D19" s="76" t="s">
        <v>14</v>
      </c>
      <c r="E19" s="474">
        <v>25</v>
      </c>
      <c r="F19" s="473">
        <v>1</v>
      </c>
      <c r="G19" s="76" t="s">
        <v>14</v>
      </c>
      <c r="H19" s="474">
        <v>25</v>
      </c>
      <c r="I19" s="473">
        <v>10</v>
      </c>
      <c r="J19" s="76" t="s">
        <v>14</v>
      </c>
      <c r="K19" s="474">
        <v>25</v>
      </c>
      <c r="L19" s="473">
        <v>0</v>
      </c>
      <c r="M19" s="76" t="s">
        <v>14</v>
      </c>
      <c r="N19" s="474">
        <v>25</v>
      </c>
      <c r="O19" s="473">
        <v>0</v>
      </c>
      <c r="P19" s="76" t="s">
        <v>14</v>
      </c>
      <c r="Q19" s="474">
        <v>25</v>
      </c>
      <c r="R19" s="553">
        <v>0</v>
      </c>
      <c r="S19" s="481" t="s">
        <v>14</v>
      </c>
      <c r="T19" s="554">
        <v>25</v>
      </c>
      <c r="U19" s="553">
        <v>0</v>
      </c>
      <c r="V19" s="481" t="s">
        <v>14</v>
      </c>
      <c r="W19" s="554">
        <v>25</v>
      </c>
      <c r="X19" s="553">
        <v>15</v>
      </c>
      <c r="Y19" s="76" t="s">
        <v>14</v>
      </c>
      <c r="Z19" s="474">
        <v>17</v>
      </c>
      <c r="AA19" s="473">
        <v>21</v>
      </c>
      <c r="AB19" s="76" t="s">
        <v>14</v>
      </c>
      <c r="AC19" s="474">
        <v>19</v>
      </c>
      <c r="AD19" s="473">
        <v>4</v>
      </c>
      <c r="AE19" s="76" t="s">
        <v>14</v>
      </c>
      <c r="AF19" s="474">
        <v>25</v>
      </c>
      <c r="AG19" s="473">
        <v>3</v>
      </c>
      <c r="AH19" s="76" t="s">
        <v>14</v>
      </c>
      <c r="AI19" s="554">
        <v>25</v>
      </c>
      <c r="AJ19" s="553">
        <v>25</v>
      </c>
      <c r="AK19" s="481" t="s">
        <v>14</v>
      </c>
      <c r="AL19" s="555">
        <v>1</v>
      </c>
      <c r="AM19" s="556"/>
      <c r="AN19" s="531" t="s">
        <v>14</v>
      </c>
      <c r="AO19" s="557"/>
      <c r="AP19" s="558">
        <v>0</v>
      </c>
      <c r="AQ19" s="481" t="s">
        <v>14</v>
      </c>
      <c r="AR19" s="559">
        <v>25</v>
      </c>
      <c r="AS19" s="558">
        <v>25</v>
      </c>
      <c r="AT19" s="481" t="s">
        <v>14</v>
      </c>
      <c r="AU19" s="559">
        <v>16</v>
      </c>
      <c r="AV19" s="646" t="s">
        <v>17</v>
      </c>
      <c r="AW19" s="646"/>
      <c r="AX19" s="647"/>
      <c r="AY19" s="323">
        <f>AX20</f>
        <v>4</v>
      </c>
      <c r="AZ19" s="76" t="s">
        <v>14</v>
      </c>
      <c r="BA19" s="100">
        <f>AV20</f>
        <v>25</v>
      </c>
      <c r="BB19" s="323">
        <f>AX21</f>
        <v>0</v>
      </c>
      <c r="BC19" s="76" t="s">
        <v>14</v>
      </c>
      <c r="BD19" s="100">
        <f>AV21</f>
        <v>0</v>
      </c>
      <c r="BE19" s="323">
        <f>AX22</f>
        <v>25</v>
      </c>
      <c r="BF19" s="76" t="s">
        <v>14</v>
      </c>
      <c r="BG19" s="100">
        <f>AV22</f>
        <v>8</v>
      </c>
      <c r="BH19" s="165">
        <f>AX23</f>
        <v>0</v>
      </c>
      <c r="BI19" s="81" t="s">
        <v>14</v>
      </c>
      <c r="BJ19" s="84">
        <f>AV23</f>
        <v>0</v>
      </c>
      <c r="BK19" s="60">
        <f>AX24</f>
        <v>0</v>
      </c>
      <c r="BL19" s="81" t="s">
        <v>14</v>
      </c>
      <c r="BM19" s="84">
        <f>AV24</f>
        <v>0</v>
      </c>
      <c r="BN19" s="60">
        <f>AX25</f>
        <v>0</v>
      </c>
      <c r="BO19" s="81" t="s">
        <v>14</v>
      </c>
      <c r="BP19" s="84">
        <f>AV25</f>
        <v>0</v>
      </c>
      <c r="BQ19" s="175">
        <f>AX26</f>
        <v>0</v>
      </c>
      <c r="BR19" s="81" t="s">
        <v>14</v>
      </c>
      <c r="BS19" s="85">
        <f>AV26</f>
        <v>0</v>
      </c>
      <c r="BT19" s="60">
        <f>AX27</f>
        <v>0</v>
      </c>
      <c r="BU19" s="81" t="s">
        <v>14</v>
      </c>
      <c r="BV19" s="84">
        <f>AV27</f>
        <v>0</v>
      </c>
      <c r="BW19" s="60">
        <f>AX28</f>
        <v>0</v>
      </c>
      <c r="BX19" s="81" t="s">
        <v>14</v>
      </c>
      <c r="BY19" s="84">
        <f>AV28</f>
        <v>0</v>
      </c>
      <c r="BZ19" s="175">
        <f>AX29</f>
        <v>0</v>
      </c>
      <c r="CA19" s="81" t="s">
        <v>14</v>
      </c>
      <c r="CB19" s="85">
        <f>AV29</f>
        <v>0</v>
      </c>
      <c r="CC19" s="60">
        <f>AX30</f>
        <v>0</v>
      </c>
      <c r="CD19" s="81" t="s">
        <v>14</v>
      </c>
      <c r="CE19" s="84">
        <f>AV30</f>
        <v>0</v>
      </c>
      <c r="CF19" s="60">
        <f>AX31</f>
        <v>0</v>
      </c>
      <c r="CG19" s="81" t="s">
        <v>14</v>
      </c>
      <c r="CH19" s="84">
        <f>AV31</f>
        <v>0</v>
      </c>
      <c r="CI19" s="175">
        <f>AX32</f>
        <v>0</v>
      </c>
      <c r="CJ19" s="81" t="s">
        <v>14</v>
      </c>
      <c r="CK19" s="85">
        <f>AV32</f>
        <v>0</v>
      </c>
      <c r="CL19" s="60">
        <f>AX33</f>
        <v>0</v>
      </c>
      <c r="CM19" s="81" t="s">
        <v>14</v>
      </c>
      <c r="CN19" s="84">
        <f>AV33</f>
        <v>0</v>
      </c>
      <c r="CO19" s="168">
        <f t="shared" si="2"/>
        <v>8</v>
      </c>
      <c r="CP19" s="11">
        <f>SUM(C19,F19,I19,L19,O19,R19,U19,X19,AA19,AD19,AG19,AJ19,AM19,AP19,AS19,AY19,BB19,BE19,BH19,BK19,BN19,BQ19,BT19,BW19,BZ19,CC19,CF19,CI19,CL19)</f>
        <v>141</v>
      </c>
      <c r="CQ19" s="75" t="s">
        <v>14</v>
      </c>
      <c r="CR19" s="13">
        <f>SUM(E19,H19,K19,N19,Q19,T19,W19,Z19,AC19,AF19,AI19,AL19,AO19,AR19,AU19,BA19,BD19,BG19,BJ19,BM19,BP19,BS19,BV19,BY19,CB19,CE19,CH19,CK19,CN19)</f>
        <v>336</v>
      </c>
      <c r="CS19" s="163">
        <f t="shared" si="3"/>
        <v>-195</v>
      </c>
      <c r="CT19" s="180">
        <f>IF(poznámky!C1=16,poznámky!A19)+IF(poznámky!C2=16,poznámky!A20)+IF(poznámky!C3=16,poznámky!A21)+IF(poznámky!C4=16,poznámky!A22)+IF(poznámky!C5=16,poznámky!A23)+IF(poznámky!C6=16,poznámky!A24)+IF(poznámky!C7=16,poznámky!A25)+IF(poznámky!C8=16,poznámky!A26)+IF(poznámky!C9=16,poznámky!A27)+IF(poznámky!C10=16,poznámky!A28)+IF(poznámky!C11=16,poznámky!A29)+IF(poznámky!C12=16,poznámky!A30)+IF(poznámky!C13=16,poznámky!A31)+IF(poznámky!C14=16,poznámky!A32)+IF(poznámky!C15=16,poznámky!A33)+IF(poznámky!C16=16,poznámky!A34)+IF(poznámky!C17=16,poznámky!A35)+IF(poznámky!C18=16,poznámky!A36)+IF(poznámky!C19=16,poznámky!A37)+IF(poznámky!C20=16,poznámky!A38)+IF(poznámky!C21=16,poznámky!A39)+IF(poznámky!C22=16,poznámky!A40)+IF(poznámky!C23=16,poznámky!A41)+IF(poznámky!C24=16,poznámky!A42)+IF(poznámky!C25=16,poznámky!A43)+IF(poznámky!C26=16,poznámky!A44)+IF(poznámky!C27=16,poznámky!A45)+IF(poznámky!C28=16,poznámky!A46)+IF(poznámky!C29=16,poznámky!A47)+IF(poznámky!C30=16,poznámky!A48)</f>
        <v>14</v>
      </c>
      <c r="CU19" s="30" t="s">
        <v>21</v>
      </c>
      <c r="CV19" s="160" t="str">
        <f t="shared" si="1"/>
        <v>Aleš</v>
      </c>
      <c r="CW19" s="178">
        <f>IF(C19&gt;E19,2,"0")+IF(C19=E19,1)*IF(C19+E19=0,0,1)+IF(F19&gt;H19,2,"0")+IF(F19=H19,1)*IF(F19+H19=0,0,1)+IF(I19&gt;K19,2,"0")+IF(I19=K19,1)*IF(I19+K19=0,0,1)+IF(L19&gt;N19,2,"0")+IF(L19=N19,1)*IF(L19+N19=0,0,1)+IF(O19&gt;Q19,2,"0")+IF(O19=Q19,1)*IF(O19+Q19=0,0,1)+IF(R19&gt;T19,2,"0")+IF(R19=T19,1)*IF(R19+T19=0,0,1)+IF(U19&gt;W19,2,"0")+IF(U19=W19,1)*IF(U19+W19=0,0,1)+IF(X19&gt;Z19,2,"0")+IF(X19=Z19,1)*IF(X19+Z19=0,0,1)+IF(AA19&gt;AC19,2,"0")+IF(AA19=AC19,1)*IF(AA19+AC19=0,0,1)+IF(AD19&gt;AF19,2,"0")+IF(AD19=AF19,1)*IF(AD19+AF19=0,0,1)+IF(AG19&gt;AI19,2,"0")+IF(AG19=AI19,1)*IF(AG19+AI19=0,0,1)+IF(AJ19&gt;AL19,2,"0")+IF(AJ19=AL19,1)*IF(AJ19+AL19=0,0,1)+IF(AM19&gt;AO19,2,"0")+IF(AM19=AO19,1)*IF(AM19+AO19=0,0,1)+IF(AP19&gt;AR19,2,"0")+IF(AP19=AR19,1)*IF(AP19+AR19=0,0,1)+IF(AS19&gt;AU19,2,"0")+IF(AS19=AU19,1)*IF(AS19+AU19=0,0,1)+IF(AY19&gt;BA19,2,"0")+IF(AY19=BA19,1)*IF(AY19+BA19=0,0,1)+IF(BB19&gt;BD19,2,"0")+IF(BB19=BD19,1)*IF(BB19+BD19=0,0,1)</f>
        <v>6</v>
      </c>
      <c r="CX19" s="648"/>
      <c r="CY19" s="671"/>
    </row>
    <row r="20" spans="1:103" ht="19.5" customHeight="1">
      <c r="A20" s="44">
        <v>17</v>
      </c>
      <c r="B20" s="389" t="s">
        <v>73</v>
      </c>
      <c r="C20" s="473">
        <v>3</v>
      </c>
      <c r="D20" s="76" t="s">
        <v>14</v>
      </c>
      <c r="E20" s="474">
        <v>25</v>
      </c>
      <c r="F20" s="473">
        <v>3</v>
      </c>
      <c r="G20" s="76" t="s">
        <v>14</v>
      </c>
      <c r="H20" s="474">
        <v>25</v>
      </c>
      <c r="I20" s="473">
        <v>11</v>
      </c>
      <c r="J20" s="76" t="s">
        <v>14</v>
      </c>
      <c r="K20" s="474">
        <v>25</v>
      </c>
      <c r="L20" s="473">
        <v>16</v>
      </c>
      <c r="M20" s="76" t="s">
        <v>14</v>
      </c>
      <c r="N20" s="474">
        <v>25</v>
      </c>
      <c r="O20" s="473">
        <v>13</v>
      </c>
      <c r="P20" s="76" t="s">
        <v>14</v>
      </c>
      <c r="Q20" s="474">
        <v>21</v>
      </c>
      <c r="R20" s="473">
        <v>23</v>
      </c>
      <c r="S20" s="76" t="s">
        <v>14</v>
      </c>
      <c r="T20" s="474">
        <v>8</v>
      </c>
      <c r="U20" s="473">
        <v>15</v>
      </c>
      <c r="V20" s="76" t="s">
        <v>14</v>
      </c>
      <c r="W20" s="474">
        <v>25</v>
      </c>
      <c r="X20" s="473">
        <v>9</v>
      </c>
      <c r="Y20" s="76" t="s">
        <v>14</v>
      </c>
      <c r="Z20" s="474">
        <v>25</v>
      </c>
      <c r="AA20" s="473">
        <v>25</v>
      </c>
      <c r="AB20" s="76" t="s">
        <v>14</v>
      </c>
      <c r="AC20" s="474">
        <v>0</v>
      </c>
      <c r="AD20" s="473">
        <v>8</v>
      </c>
      <c r="AE20" s="76" t="s">
        <v>14</v>
      </c>
      <c r="AF20" s="474">
        <v>25</v>
      </c>
      <c r="AG20" s="473">
        <v>0</v>
      </c>
      <c r="AH20" s="76" t="s">
        <v>14</v>
      </c>
      <c r="AI20" s="554">
        <v>25</v>
      </c>
      <c r="AJ20" s="553">
        <v>18</v>
      </c>
      <c r="AK20" s="481" t="s">
        <v>14</v>
      </c>
      <c r="AL20" s="555">
        <v>13</v>
      </c>
      <c r="AM20" s="556"/>
      <c r="AN20" s="531" t="s">
        <v>14</v>
      </c>
      <c r="AO20" s="557"/>
      <c r="AP20" s="558">
        <v>24</v>
      </c>
      <c r="AQ20" s="481" t="s">
        <v>14</v>
      </c>
      <c r="AR20" s="559">
        <v>7</v>
      </c>
      <c r="AS20" s="558">
        <v>25</v>
      </c>
      <c r="AT20" s="481" t="s">
        <v>14</v>
      </c>
      <c r="AU20" s="559">
        <v>6</v>
      </c>
      <c r="AV20" s="99">
        <v>25</v>
      </c>
      <c r="AW20" s="470" t="s">
        <v>14</v>
      </c>
      <c r="AX20" s="100">
        <v>4</v>
      </c>
      <c r="AY20" s="646" t="s">
        <v>35</v>
      </c>
      <c r="AZ20" s="646"/>
      <c r="BA20" s="647"/>
      <c r="BB20" s="323">
        <f>BA21</f>
        <v>4</v>
      </c>
      <c r="BC20" s="76" t="s">
        <v>14</v>
      </c>
      <c r="BD20" s="100">
        <f>AY21</f>
        <v>25</v>
      </c>
      <c r="BE20" s="323">
        <f>BA22</f>
        <v>25</v>
      </c>
      <c r="BF20" s="76" t="s">
        <v>14</v>
      </c>
      <c r="BG20" s="100">
        <f>AY22</f>
        <v>0</v>
      </c>
      <c r="BH20" s="166">
        <f>BA23</f>
        <v>0</v>
      </c>
      <c r="BI20" s="81" t="s">
        <v>14</v>
      </c>
      <c r="BJ20" s="167">
        <f>AY23</f>
        <v>0</v>
      </c>
      <c r="BK20" s="60">
        <f>BA24</f>
        <v>0</v>
      </c>
      <c r="BL20" s="81" t="s">
        <v>14</v>
      </c>
      <c r="BM20" s="84">
        <f>AY24</f>
        <v>0</v>
      </c>
      <c r="BN20" s="60">
        <f>BA25</f>
        <v>0</v>
      </c>
      <c r="BO20" s="81" t="s">
        <v>14</v>
      </c>
      <c r="BP20" s="84">
        <f>AY25</f>
        <v>0</v>
      </c>
      <c r="BQ20" s="60">
        <f>BA26</f>
        <v>0</v>
      </c>
      <c r="BR20" s="81" t="s">
        <v>14</v>
      </c>
      <c r="BS20" s="84">
        <f>AY26</f>
        <v>0</v>
      </c>
      <c r="BT20" s="175">
        <f>BA27</f>
        <v>0</v>
      </c>
      <c r="BU20" s="81" t="s">
        <v>14</v>
      </c>
      <c r="BV20" s="85">
        <f>AY27</f>
        <v>0</v>
      </c>
      <c r="BW20" s="60">
        <f>BA28</f>
        <v>0</v>
      </c>
      <c r="BX20" s="81" t="s">
        <v>14</v>
      </c>
      <c r="BY20" s="84">
        <f>AY28</f>
        <v>0</v>
      </c>
      <c r="BZ20" s="60">
        <f>BA29</f>
        <v>0</v>
      </c>
      <c r="CA20" s="81" t="s">
        <v>14</v>
      </c>
      <c r="CB20" s="84">
        <f>AY29</f>
        <v>0</v>
      </c>
      <c r="CC20" s="175">
        <f>BA30</f>
        <v>0</v>
      </c>
      <c r="CD20" s="81" t="s">
        <v>14</v>
      </c>
      <c r="CE20" s="85">
        <f>AY30</f>
        <v>0</v>
      </c>
      <c r="CF20" s="60">
        <f>BA31</f>
        <v>0</v>
      </c>
      <c r="CG20" s="81" t="s">
        <v>14</v>
      </c>
      <c r="CH20" s="84">
        <f>AY31</f>
        <v>0</v>
      </c>
      <c r="CI20" s="60">
        <f>BA32</f>
        <v>0</v>
      </c>
      <c r="CJ20" s="81" t="s">
        <v>14</v>
      </c>
      <c r="CK20" s="84">
        <f>AY32</f>
        <v>0</v>
      </c>
      <c r="CL20" s="175">
        <f>BA33</f>
        <v>0</v>
      </c>
      <c r="CM20" s="81" t="s">
        <v>14</v>
      </c>
      <c r="CN20" s="85">
        <f>AY33</f>
        <v>0</v>
      </c>
      <c r="CO20" s="168">
        <f t="shared" si="2"/>
        <v>14</v>
      </c>
      <c r="CP20" s="11">
        <f>SUM(C20,F20,I20,L20,O20,R20,U20,X20,AA20,AD20,AG20,AJ20,AM20,AP20,AS20,AV20,BB20,BE20,BH20,BK20,BN20,BQ20,BT20,BW20,BZ20,CC20,CF20,CI20,CL20)</f>
        <v>247</v>
      </c>
      <c r="CQ20" s="75" t="s">
        <v>14</v>
      </c>
      <c r="CR20" s="13">
        <f>SUM(E20,H20,K20,N20,Q20,T20,W20,Z20,AC20,AF20,AI20,AL20,AR20,CN20,AO20,AU20,AX20,BD20,BG20,BJ20,BM20,BP20,BS20,BV20,BY20,CB20,CE20,CH20,CK20)</f>
        <v>284</v>
      </c>
      <c r="CS20" s="163">
        <f t="shared" si="3"/>
        <v>-37</v>
      </c>
      <c r="CT20" s="180">
        <f>IF(poznámky!C1=17,poznámky!A19)+IF(poznámky!C2=17,poznámky!A20)+IF(poznámky!C3=17,poznámky!A21)+IF(poznámky!C4=17,poznámky!A22)+IF(poznámky!C5=17,poznámky!A23)+IF(poznámky!C6=17,poznámky!A24)+IF(poznámky!C7=17,poznámky!A25)+IF(poznámky!C8=17,poznámky!A26)+IF(poznámky!C9=17,poznámky!A27)+IF(poznámky!C10=17,poznámky!A28)+IF(poznámky!C11=17,poznámky!A29)+IF(poznámky!C12=17,poznámky!A30)+IF(poznámky!C13=17,poznámky!A31)+IF(poznámky!C14=17,poznámky!A32)+IF(poznámky!C15=17,poznámky!A33)+IF(poznámky!C16=17,poznámky!A34)+IF(poznámky!C17=17,poznámky!A35)+IF(poznámky!C18=17,poznámky!A36)+IF(poznámky!C19=17,poznámky!A37)+IF(poznámky!C20=17,poznámky!A38)+IF(poznámky!C21=17,poznámky!A39)+IF(poznámky!C22=17,poznámky!A40)+IF(poznámky!C23=17,poznámky!A41)+IF(poznámky!C24=17,poznámky!A42)+IF(poznámky!C25=17,poznámky!A43)+IF(poznámky!C26=17,poznámky!A44)+IF(poznámky!C27=17,poznámky!A45)+IF(poznámky!C28=17,poznámky!A46)+IF(poznámky!C29=17,poznámky!A47)+IF(poznámky!C30=17,poznámky!A48)</f>
        <v>11</v>
      </c>
      <c r="CU20" s="30" t="s">
        <v>21</v>
      </c>
      <c r="CV20" s="160" t="str">
        <f t="shared" si="1"/>
        <v>Manish</v>
      </c>
      <c r="CW20" s="178">
        <f>IF(C20&gt;E20,2,"0")+IF(C20=E20,1)*IF(C20+E20=0,0,1)+IF(F20&gt;H20,2,"0")+IF(F20=H20,1)*IF(F20+H20=0,0,1)+IF(I20&gt;K20,2,"0")+IF(I20=K20,1)*IF(I20+K20=0,0,1)+IF(L20&gt;N20,2,"0")+IF(L20=N20,1)*IF(L20+N20=0,0,1)+IF(O20&gt;Q20,2,"0")+IF(O20=Q20,1)*IF(O20+Q20=0,0,1)+IF(R20&gt;T20,2,"0")+IF(R20=T20,1)*IF(R20+T20=0,0,1)+IF(U20&gt;W20,2,"0")+IF(U20=W20,1)*IF(U20+W20=0,0,1)+IF(X20&gt;Z20,2,"0")+IF(X20=Z20,1)*IF(X20+Z20=0,0,1)+IF(AA20&gt;AC20,2,"0")+IF(AA20=AC20,1)*IF(AA20+AC20=0,0,1)+IF(AD20&gt;AF20,2,"0")+IF(AD20=AF20,1)*IF(AD20+AF20=0,0,1)+IF(AG20&gt;AI20,2,"0")+IF(AG20=AI20,1)*IF(AG20+AI20=0,0,1)+IF(AJ20&gt;AL20,2,"0")+IF(AJ20=AL20,1)*IF(AJ20+AL20=0,0,1)+IF(AM20&gt;AO20,2,"0")+IF(AM20=AO20,1)*IF(AM20+AO20=0,0,1)+IF(AP20&gt;AR20,2,"0")+IF(AP20=AR20,1)*IF(AP20+AR20=0,0,1)+IF(AS20&gt;AU20,2,"0")+IF(AS20=AU20,1)*IF(AS20+AU20=0,0,1)+IF(AV20&gt;AX20,2,"0")+IF(AV20=AX20,1)*IF(AV20+AX20=0,0,1)+IF(BB20&gt;BD20,2,"0")+IF(BB20=BD20,1)*IF(BB20+BD20=0,0,1)</f>
        <v>12</v>
      </c>
      <c r="CX20" s="648"/>
      <c r="CY20" s="671"/>
    </row>
    <row r="21" spans="1:103" ht="19.5" customHeight="1">
      <c r="A21" s="44">
        <v>18</v>
      </c>
      <c r="B21" s="389" t="s">
        <v>89</v>
      </c>
      <c r="C21" s="473">
        <v>16</v>
      </c>
      <c r="D21" s="76" t="s">
        <v>14</v>
      </c>
      <c r="E21" s="474">
        <v>25</v>
      </c>
      <c r="F21" s="473">
        <v>20</v>
      </c>
      <c r="G21" s="76" t="s">
        <v>14</v>
      </c>
      <c r="H21" s="474">
        <v>14</v>
      </c>
      <c r="I21" s="473">
        <v>2</v>
      </c>
      <c r="J21" s="76" t="s">
        <v>14</v>
      </c>
      <c r="K21" s="474">
        <v>25</v>
      </c>
      <c r="L21" s="473">
        <v>11</v>
      </c>
      <c r="M21" s="76" t="s">
        <v>14</v>
      </c>
      <c r="N21" s="474">
        <v>24</v>
      </c>
      <c r="O21" s="473">
        <v>21</v>
      </c>
      <c r="P21" s="76" t="s">
        <v>14</v>
      </c>
      <c r="Q21" s="474">
        <v>15</v>
      </c>
      <c r="R21" s="473">
        <v>10</v>
      </c>
      <c r="S21" s="76" t="s">
        <v>14</v>
      </c>
      <c r="T21" s="474">
        <v>17</v>
      </c>
      <c r="U21" s="473">
        <v>7</v>
      </c>
      <c r="V21" s="76" t="s">
        <v>14</v>
      </c>
      <c r="W21" s="474">
        <v>24</v>
      </c>
      <c r="X21" s="473">
        <v>20</v>
      </c>
      <c r="Y21" s="76" t="s">
        <v>14</v>
      </c>
      <c r="Z21" s="474">
        <v>12</v>
      </c>
      <c r="AA21" s="473">
        <v>25</v>
      </c>
      <c r="AB21" s="76" t="s">
        <v>14</v>
      </c>
      <c r="AC21" s="474">
        <v>0</v>
      </c>
      <c r="AD21" s="473">
        <v>25</v>
      </c>
      <c r="AE21" s="76" t="s">
        <v>14</v>
      </c>
      <c r="AF21" s="474">
        <v>12</v>
      </c>
      <c r="AG21" s="473">
        <v>23</v>
      </c>
      <c r="AH21" s="76" t="s">
        <v>14</v>
      </c>
      <c r="AI21" s="554">
        <v>7</v>
      </c>
      <c r="AJ21" s="553"/>
      <c r="AK21" s="481" t="s">
        <v>14</v>
      </c>
      <c r="AL21" s="555"/>
      <c r="AM21" s="556"/>
      <c r="AN21" s="531" t="s">
        <v>14</v>
      </c>
      <c r="AO21" s="557"/>
      <c r="AP21" s="558">
        <v>25</v>
      </c>
      <c r="AQ21" s="481" t="s">
        <v>14</v>
      </c>
      <c r="AR21" s="559">
        <v>5</v>
      </c>
      <c r="AS21" s="558"/>
      <c r="AT21" s="481" t="s">
        <v>14</v>
      </c>
      <c r="AU21" s="559"/>
      <c r="AV21" s="453"/>
      <c r="AW21" s="76" t="s">
        <v>14</v>
      </c>
      <c r="AX21" s="461"/>
      <c r="AY21" s="323">
        <v>25</v>
      </c>
      <c r="AZ21" s="470" t="s">
        <v>14</v>
      </c>
      <c r="BA21" s="100">
        <v>4</v>
      </c>
      <c r="BB21" s="646" t="s">
        <v>34</v>
      </c>
      <c r="BC21" s="646"/>
      <c r="BD21" s="647"/>
      <c r="BE21" s="323">
        <f>BD22</f>
        <v>25</v>
      </c>
      <c r="BF21" s="76" t="s">
        <v>14</v>
      </c>
      <c r="BG21" s="100">
        <f>BB22</f>
        <v>0</v>
      </c>
      <c r="BH21" s="166">
        <f>BD23</f>
        <v>0</v>
      </c>
      <c r="BI21" s="81" t="s">
        <v>14</v>
      </c>
      <c r="BJ21" s="167">
        <f>BB23</f>
        <v>0</v>
      </c>
      <c r="BK21" s="176">
        <f>BD24</f>
        <v>0</v>
      </c>
      <c r="BL21" s="81" t="s">
        <v>14</v>
      </c>
      <c r="BM21" s="167">
        <f>BB24</f>
        <v>0</v>
      </c>
      <c r="BN21" s="60">
        <f>BD25</f>
        <v>0</v>
      </c>
      <c r="BO21" s="81" t="s">
        <v>14</v>
      </c>
      <c r="BP21" s="84">
        <f>BB25</f>
        <v>0</v>
      </c>
      <c r="BQ21" s="60">
        <f>BD26</f>
        <v>0</v>
      </c>
      <c r="BR21" s="81" t="s">
        <v>14</v>
      </c>
      <c r="BS21" s="84">
        <f>BB26</f>
        <v>0</v>
      </c>
      <c r="BT21" s="60">
        <f>BD27</f>
        <v>0</v>
      </c>
      <c r="BU21" s="81" t="s">
        <v>14</v>
      </c>
      <c r="BV21" s="84">
        <f>BB27</f>
        <v>0</v>
      </c>
      <c r="BW21" s="175">
        <f>BD28</f>
        <v>0</v>
      </c>
      <c r="BX21" s="81" t="s">
        <v>14</v>
      </c>
      <c r="BY21" s="85">
        <f>BB28</f>
        <v>0</v>
      </c>
      <c r="BZ21" s="60">
        <f>BD29</f>
        <v>0</v>
      </c>
      <c r="CA21" s="81" t="s">
        <v>14</v>
      </c>
      <c r="CB21" s="84">
        <f>BB29</f>
        <v>0</v>
      </c>
      <c r="CC21" s="60">
        <f>BD30</f>
        <v>0</v>
      </c>
      <c r="CD21" s="81" t="s">
        <v>14</v>
      </c>
      <c r="CE21" s="84">
        <f>BB30</f>
        <v>0</v>
      </c>
      <c r="CF21" s="175">
        <f>BD31</f>
        <v>0</v>
      </c>
      <c r="CG21" s="81" t="s">
        <v>14</v>
      </c>
      <c r="CH21" s="85">
        <f>BB31</f>
        <v>0</v>
      </c>
      <c r="CI21" s="60">
        <f>BD32</f>
        <v>0</v>
      </c>
      <c r="CJ21" s="81" t="s">
        <v>14</v>
      </c>
      <c r="CK21" s="84">
        <f>BB32</f>
        <v>0</v>
      </c>
      <c r="CL21" s="60">
        <f>BD33</f>
        <v>0</v>
      </c>
      <c r="CM21" s="81" t="s">
        <v>14</v>
      </c>
      <c r="CN21" s="84">
        <f>BB33</f>
        <v>0</v>
      </c>
      <c r="CO21" s="168">
        <f t="shared" si="2"/>
        <v>18</v>
      </c>
      <c r="CP21" s="11">
        <f>SUM(C21,F21,I21,L21,O21,R21,U21,X21,AA21,AD21,AG21,AJ21,AM21,AP21,AS21,AV21,AY21,BE21,BH21,BK21,BN21,BQ21,BT21,BW21,BZ21,CC21,CF21,CI21,CL21)</f>
        <v>255</v>
      </c>
      <c r="CQ21" s="75" t="s">
        <v>14</v>
      </c>
      <c r="CR21" s="13">
        <f>SUM(E21,H21,K21,N21,Q21,T21,W21,Z21,AC21,AF21,AI21,AL21,AO21,CN21,AR21,AU21,AX21,BA21,BG21,BJ21,BM21,BP21,BS21,BV21,BY21,CB21,CE21,CH21,CK21)</f>
        <v>184</v>
      </c>
      <c r="CS21" s="163">
        <f t="shared" si="3"/>
        <v>71</v>
      </c>
      <c r="CT21" s="180">
        <f>IF(poznámky!C1=18,poznámky!A19)+IF(poznámky!C2=18,poznámky!A20)+IF(poznámky!C3=18,poznámky!A21)+IF(poznámky!C4=18,poznámky!A22)+IF(poznámky!C5=18,poznámky!A23)+IF(poznámky!C6=18,poznámky!A24)+IF(poznámky!C7=18,poznámky!A25)+IF(poznámky!C8=18,poznámky!A26)+IF(poznámky!C9=18,poznámky!A27)+IF(poznámky!C10=18,poznámky!A28)+IF(poznámky!C11=18,poznámky!A29)+IF(poznámky!C12=18,poznámky!A30)+IF(poznámky!C13=18,poznámky!A31)+IF(poznámky!C14=18,poznámky!A32)+IF(poznámky!C15=18,poznámky!A33)+IF(poznámky!C16=18,poznámky!A34)+IF(poznámky!C17=18,poznámky!A35)+IF(poznámky!C18=18,poznámky!A36)+IF(poznámky!C19=18,poznámky!A37)+IF(poznámky!C20=18,poznámky!A38)+IF(poznámky!C21=18,poznámky!A39)+IF(poznámky!C22=18,poznámky!A40)+IF(poznámky!C23=18,poznámky!A41)+IF(poznámky!C24=18,poznámky!A42)+IF(poznámky!C25=18,poznámky!A43)+IF(poznámky!C26=18,poznámky!A44)+IF(poznámky!C27=18,poznámky!A45)+IF(poznámky!C28=18,poznámky!A46)+IF(poznámky!C29=18,poznámky!A47)+IF(poznámky!C30=18,poznámky!A48)</f>
        <v>9</v>
      </c>
      <c r="CU21" s="30" t="s">
        <v>21</v>
      </c>
      <c r="CV21" s="160" t="str">
        <f t="shared" si="1"/>
        <v>Siddha</v>
      </c>
      <c r="CW21" s="178">
        <f>IF(C21&gt;E21,2,"0")+IF(C21=E21,1)*IF(C21+E21=0,0,1)+IF(F21&gt;H21,2,"0")+IF(F21=H21,1)*IF(F21+H21=0,0,1)+IF(I21&gt;K21,2,"0")+IF(I21=K21,1)*IF(I21+K21=0,0,1)+IF(L21&gt;N21,2,"0")+IF(L21=N21,1)*IF(L21+N21=0,0,1)+IF(O21&gt;Q21,2,"0")+IF(O21=Q21,1)*IF(O21+Q21=0,0,1)+IF(R21&gt;T21,2,"0")+IF(R21=T21,1)*IF(R21+T21=0,0,1)+IF(U21&gt;W21,2,"0")+IF(U21=W21,1)*IF(U21+W21=0,0,1)+IF(X21&gt;Z21,2,"0")+IF(X21=Z21,1)*IF(X21+Z21=0,0,1)+IF(AA21&gt;AC21,2,"0")+IF(AA21=AC21,1)*IF(AA21+AC21=0,0,1)+IF(AD21&gt;AF21,2,"0")+IF(AD21=AF21,1)*IF(AD21+AF21=0,0,1)+IF(AG21&gt;AI21,2,"0")+IF(AG21=AI21,1)*IF(AG21+AI21=0,0,1)+IF(AJ21&gt;AL21,2,"0")+IF(AJ21=AL21,1)*IF(AJ21+AL21=0,0,1)+IF(AM21&gt;AO21,2,"0")+IF(AM21=AO21,1)*IF(AM21+AO21=0,0,1)+IF(AP21&gt;AR21,2,"0")+IF(AP21=AR21,1)*IF(AP21+AR21=0,0,1)+IF(AS21&gt;AU21,2,"0")+IF(AS21=AU21,1)*IF(AS21+AU21=0,0,1)+IF(AV21&gt;AX21,2,"0")+IF(AV21=AX21,1)*IF(AV21+AX21=0,0,1)+IF(AY21&gt;BA21,2,"0")+IF(AY21=BA21,1)*IF(AY21+BA21=0,0,1)</f>
        <v>16</v>
      </c>
      <c r="CX21" s="648"/>
      <c r="CY21" s="671"/>
    </row>
    <row r="22" spans="1:103" ht="19.5" customHeight="1">
      <c r="A22" s="44">
        <v>19</v>
      </c>
      <c r="B22" s="389" t="s">
        <v>90</v>
      </c>
      <c r="C22" s="473">
        <v>5</v>
      </c>
      <c r="D22" s="76" t="s">
        <v>14</v>
      </c>
      <c r="E22" s="474">
        <v>25</v>
      </c>
      <c r="F22" s="473">
        <v>0</v>
      </c>
      <c r="G22" s="76" t="s">
        <v>14</v>
      </c>
      <c r="H22" s="474">
        <v>25</v>
      </c>
      <c r="I22" s="473">
        <v>0</v>
      </c>
      <c r="J22" s="76" t="s">
        <v>14</v>
      </c>
      <c r="K22" s="474">
        <v>25</v>
      </c>
      <c r="L22" s="473">
        <v>0</v>
      </c>
      <c r="M22" s="76" t="s">
        <v>14</v>
      </c>
      <c r="N22" s="474">
        <v>25</v>
      </c>
      <c r="O22" s="473">
        <v>0</v>
      </c>
      <c r="P22" s="76" t="s">
        <v>14</v>
      </c>
      <c r="Q22" s="474">
        <v>25</v>
      </c>
      <c r="R22" s="473">
        <v>3</v>
      </c>
      <c r="S22" s="76" t="s">
        <v>14</v>
      </c>
      <c r="T22" s="474">
        <v>25</v>
      </c>
      <c r="U22" s="473">
        <v>3</v>
      </c>
      <c r="V22" s="76" t="s">
        <v>14</v>
      </c>
      <c r="W22" s="474">
        <v>25</v>
      </c>
      <c r="X22" s="473">
        <v>4</v>
      </c>
      <c r="Y22" s="76" t="s">
        <v>14</v>
      </c>
      <c r="Z22" s="474">
        <v>25</v>
      </c>
      <c r="AA22" s="553">
        <v>8</v>
      </c>
      <c r="AB22" s="481" t="s">
        <v>14</v>
      </c>
      <c r="AC22" s="554">
        <v>25</v>
      </c>
      <c r="AD22" s="553">
        <v>0</v>
      </c>
      <c r="AE22" s="481" t="s">
        <v>14</v>
      </c>
      <c r="AF22" s="554">
        <v>25</v>
      </c>
      <c r="AG22" s="553">
        <v>13</v>
      </c>
      <c r="AH22" s="481" t="s">
        <v>14</v>
      </c>
      <c r="AI22" s="554">
        <v>24</v>
      </c>
      <c r="AJ22" s="553">
        <v>5</v>
      </c>
      <c r="AK22" s="481" t="s">
        <v>14</v>
      </c>
      <c r="AL22" s="555">
        <v>25</v>
      </c>
      <c r="AM22" s="556"/>
      <c r="AN22" s="531" t="s">
        <v>14</v>
      </c>
      <c r="AO22" s="557"/>
      <c r="AP22" s="558">
        <v>4</v>
      </c>
      <c r="AQ22" s="481" t="s">
        <v>14</v>
      </c>
      <c r="AR22" s="559">
        <v>25</v>
      </c>
      <c r="AS22" s="558">
        <v>21</v>
      </c>
      <c r="AT22" s="481" t="s">
        <v>14</v>
      </c>
      <c r="AU22" s="559">
        <v>18</v>
      </c>
      <c r="AV22" s="483">
        <v>8</v>
      </c>
      <c r="AW22" s="484" t="s">
        <v>14</v>
      </c>
      <c r="AX22" s="560">
        <v>25</v>
      </c>
      <c r="AY22" s="323">
        <v>0</v>
      </c>
      <c r="AZ22" s="498" t="s">
        <v>14</v>
      </c>
      <c r="BA22" s="100">
        <v>25</v>
      </c>
      <c r="BB22" s="323">
        <v>0</v>
      </c>
      <c r="BC22" s="498" t="s">
        <v>14</v>
      </c>
      <c r="BD22" s="100">
        <v>25</v>
      </c>
      <c r="BE22" s="646"/>
      <c r="BF22" s="646"/>
      <c r="BG22" s="647"/>
      <c r="BH22" s="166">
        <f>BG23</f>
        <v>0</v>
      </c>
      <c r="BI22" s="81" t="s">
        <v>14</v>
      </c>
      <c r="BJ22" s="167">
        <f>BE23</f>
        <v>0</v>
      </c>
      <c r="BK22" s="177">
        <f>BG24</f>
        <v>0</v>
      </c>
      <c r="BL22" s="81" t="s">
        <v>14</v>
      </c>
      <c r="BM22" s="167">
        <f>BE24</f>
        <v>0</v>
      </c>
      <c r="BN22" s="176">
        <f>BG25</f>
        <v>0</v>
      </c>
      <c r="BO22" s="81" t="s">
        <v>14</v>
      </c>
      <c r="BP22" s="167">
        <f>BE25</f>
        <v>0</v>
      </c>
      <c r="BQ22" s="60">
        <f>BG26</f>
        <v>0</v>
      </c>
      <c r="BR22" s="81" t="s">
        <v>14</v>
      </c>
      <c r="BS22" s="84">
        <f>BE26</f>
        <v>0</v>
      </c>
      <c r="BT22" s="60">
        <f>BG27</f>
        <v>0</v>
      </c>
      <c r="BU22" s="81" t="s">
        <v>14</v>
      </c>
      <c r="BV22" s="84">
        <f>BE27</f>
        <v>0</v>
      </c>
      <c r="BW22" s="60">
        <f>BG28</f>
        <v>0</v>
      </c>
      <c r="BX22" s="81" t="s">
        <v>14</v>
      </c>
      <c r="BY22" s="84">
        <f>BE28</f>
        <v>0</v>
      </c>
      <c r="BZ22" s="175">
        <f>BG29</f>
        <v>0</v>
      </c>
      <c r="CA22" s="81" t="s">
        <v>14</v>
      </c>
      <c r="CB22" s="85">
        <f>BE29</f>
        <v>0</v>
      </c>
      <c r="CC22" s="60">
        <f>BG30</f>
        <v>0</v>
      </c>
      <c r="CD22" s="81" t="s">
        <v>14</v>
      </c>
      <c r="CE22" s="84">
        <f>BE30</f>
        <v>0</v>
      </c>
      <c r="CF22" s="60">
        <f>BG31</f>
        <v>0</v>
      </c>
      <c r="CG22" s="81" t="s">
        <v>14</v>
      </c>
      <c r="CH22" s="84">
        <f>BE31</f>
        <v>0</v>
      </c>
      <c r="CI22" s="175">
        <f>BG32</f>
        <v>0</v>
      </c>
      <c r="CJ22" s="81" t="s">
        <v>14</v>
      </c>
      <c r="CK22" s="85">
        <f>BE32</f>
        <v>0</v>
      </c>
      <c r="CL22" s="60">
        <f>BG33</f>
        <v>0</v>
      </c>
      <c r="CM22" s="81" t="s">
        <v>14</v>
      </c>
      <c r="CN22" s="84">
        <f>BE33</f>
        <v>0</v>
      </c>
      <c r="CO22" s="168">
        <f>CW22+IF(BB22&gt;BD22,2,"0")+IF(BB22=BD22,1)*IF(BB22+BD22=0,0,1)+IF(BH22&gt;BJ22,2,"0")+IF(BH22=BJ22,1)*IF(BH22+BJ22=0,0,1)+IF(BK22&gt;BM22,2,"0")+IF(BK22=BM22,1)*IF(BK22+BM22=0,0,1)+IF(BN22&gt;BP22,2,"0")+IF(BN22=BP22,1)*IF(BN22+BP22=0,0,1)+IF(BQ22&gt;BS22,2,"0")+IF(BQ22=BS22,1)*IF(BQ22+BS22=0,0,1)+IF(BT22&gt;BV22,2,"0")+IF(BT22=BV22,1)*IF(BT22+BV22=0,0,1)+IF(BW22&gt;BY22,2,"0")+IF(BW22=BY22,1)*IF(BW22+BY22=0,0,1)+IF(BZ22&gt;CB22,2,"0")+IF(BZ22=CB22,1)*IF(BZ22+CB22=0,0,1)+IF(CC22&gt;CE22,2,"0")+IF(CC22=CE22,1)*IF(CC22+CE22=0,0,1)+IF(CF22&gt;CH22,2,"0")+IF(CF22=CH22,1)*IF(CF22+CH22=0,0,1)+IF(CI22&gt;CK22,2,"0")+IF(CI22=CK22,1)*IF(CI22+CK22=0,0,1)+IF(CL22&gt;CN22,2,"0")+IF(CL22=CN22,1)*IF(CL22+CN22=0,0,1)</f>
        <v>2</v>
      </c>
      <c r="CP22" s="11">
        <f>SUM(C22,F22,I22,L22,O22,R22,U22,X22,AA22,AD22,AG22,AJ22,AM22,AP22,AS22,AV22,AY22,BB22,BH22,BK22,BN22,BQ22,BT22,BW22,BZ22,CC22,CF22,CI22,CL22)</f>
        <v>74</v>
      </c>
      <c r="CQ22" s="75" t="s">
        <v>14</v>
      </c>
      <c r="CR22" s="13">
        <f>SUM(E22,H22,K22,N22,Q22,T22,W22,Z22,AC22,AF22,AI22,AL22,AO22,AR22,AU22,AX22,BA22,BD22,BJ22,BM22,BP22,BS22,BV22,BY22,CB22,CE22,CH22,CK22,CN22)</f>
        <v>417</v>
      </c>
      <c r="CS22" s="386">
        <f t="shared" si="3"/>
        <v>-343</v>
      </c>
      <c r="CT22" s="180">
        <f>IF(poznámky!C1=19,poznámky!A19)+IF(poznámky!C2=19,poznámky!A20)+IF(poznámky!C3=19,poznámky!A21)+IF(poznámky!C4=19,poznámky!A22)+IF(poznámky!C5=19,poznámky!A23)+IF(poznámky!C6=19,poznámky!A24)+IF(poznámky!C7=19,poznámky!A25)+IF(poznámky!C8=19,poznámky!A26)+IF(poznámky!C9=19,poznámky!A27)+IF(poznámky!C10=19,poznámky!A28)+IF(poznámky!C11=19,poznámky!A29)+IF(poznámky!C12=19,poznámky!A30)+IF(poznámky!C13=19,poznámky!A31)+IF(poznámky!C14=19,poznámky!A32)+IF(poznámky!C15=19,poznámky!A33)+IF(poznámky!C16=19,poznámky!A34)+IF(poznámky!C17=19,poznámky!A35)+IF(poznámky!C18=19,poznámky!A36)+IF(poznámky!C19=19,poznámky!A37)+IF(poznámky!C20=19,poznámky!A38)+IF(poznámky!C21=19,poznámky!A39)+IF(poznámky!C22=19,poznámky!A40)+IF(poznámky!C23=19,poznámky!A41)+IF(poznámky!C24=19,poznámky!A42)+IF(poznámky!C25=19,poznámky!A43)+IF(poznámky!C26=19,poznámky!A44)+IF(poznámky!C27=19,poznámky!A45)+IF(poznámky!C28=19,poznámky!A46)+IF(poznámky!C29=19,poznámky!A47)+IF(poznámky!C30=19,poznámky!A48)</f>
        <v>18</v>
      </c>
      <c r="CU22" s="30" t="s">
        <v>21</v>
      </c>
      <c r="CV22" s="160" t="str">
        <f t="shared" si="1"/>
        <v>Jacky</v>
      </c>
      <c r="CW22" s="178">
        <f>IF(C22&gt;E22,2,"0")+IF(C22=E22,1)*IF(C22+E22=0,0,1)+IF(F22&gt;H22,2,"0")+IF(F22=H22,1)*IF(F22+H22=0,0,1)+IF(I22&gt;K22,2,"0")+IF(I22=K22,1)*IF(I22+K22=0,0,1)+IF(L22&gt;N22,2,"0")+IF(L22=N22,1)*IF(L22+N22=0,0,1)+IF(O22&gt;Q22,2,"0")+IF(O22=Q22,1)*IF(O22+Q22=0,0,1)+IF(R22&gt;T22,2,"0")+IF(R22=T22,1)*IF(R22+T22=0,0,1)+IF(U22&gt;W22,2,"0")+IF(U22=W22,1)*IF(U22+W22=0,0,1)+IF(X22&gt;Z22,2,"0")+IF(X22=Z22,1)*IF(X22+Z22=0,0,1)+IF(AA22&gt;AC22,2,"0")+IF(AA22=AC22,1)*IF(AA22+AC22=0,0,1)+IF(AD22&gt;AF22,2,"0")+IF(AD22=AF22,1)*IF(AD22+AF22=0,0,1)+IF(AG22&gt;AI22,2,"0")+IF(AG22=AI22,1)*IF(AG22+AI22=0,0,1)+IF(AJ22&gt;AL22,2,"0")+IF(AJ22=AL22,1)*IF(AJ22+AL22=0,0,1)+IF(AM22&gt;AO22,2,"0")+IF(AM22=AO22,1)*IF(AM22+AO22=0,0,1)+IF(AP22&gt;AR22,2,"0")+IF(AP22=AR22,1)*IF(AP22+AR22=0,0,1)+IF(AS22&gt;AU22,2,"0")+IF(AS22=AU22,1)*IF(AS22+AU22=0,0,1)+IF(AV22&gt;AX22,2,"0")+IF(AV22=AX22,1)*IF(AV22+AX22=0,0,1)+IF(AY22&gt;BA22,2,"0")+IF(AY22=BA22,1)*IF(AY22+BA22=0,0,1)</f>
        <v>2</v>
      </c>
      <c r="CX22" s="648"/>
      <c r="CY22" s="671"/>
    </row>
    <row r="23" spans="1:103" ht="19.5" customHeight="1">
      <c r="A23" s="44">
        <v>20</v>
      </c>
      <c r="B23" s="369" t="s">
        <v>115</v>
      </c>
      <c r="C23" s="80"/>
      <c r="D23" s="81" t="s">
        <v>14</v>
      </c>
      <c r="E23" s="82"/>
      <c r="F23" s="80"/>
      <c r="G23" s="81" t="s">
        <v>14</v>
      </c>
      <c r="H23" s="82"/>
      <c r="I23" s="80"/>
      <c r="J23" s="81" t="s">
        <v>14</v>
      </c>
      <c r="K23" s="525"/>
      <c r="L23" s="80"/>
      <c r="M23" s="81" t="s">
        <v>14</v>
      </c>
      <c r="N23" s="82"/>
      <c r="O23" s="80"/>
      <c r="P23" s="81" t="s">
        <v>14</v>
      </c>
      <c r="Q23" s="82"/>
      <c r="R23" s="80"/>
      <c r="S23" s="81" t="s">
        <v>14</v>
      </c>
      <c r="T23" s="82"/>
      <c r="U23" s="80"/>
      <c r="V23" s="81" t="s">
        <v>14</v>
      </c>
      <c r="W23" s="82"/>
      <c r="X23" s="80"/>
      <c r="Y23" s="81" t="s">
        <v>14</v>
      </c>
      <c r="Z23" s="82"/>
      <c r="AA23" s="80"/>
      <c r="AB23" s="81" t="s">
        <v>14</v>
      </c>
      <c r="AC23" s="82"/>
      <c r="AD23" s="80"/>
      <c r="AE23" s="81" t="s">
        <v>14</v>
      </c>
      <c r="AF23" s="82"/>
      <c r="AG23" s="80"/>
      <c r="AH23" s="81" t="s">
        <v>14</v>
      </c>
      <c r="AI23" s="82"/>
      <c r="AJ23" s="80"/>
      <c r="AK23" s="81" t="s">
        <v>14</v>
      </c>
      <c r="AL23" s="83"/>
      <c r="AM23" s="80"/>
      <c r="AN23" s="81" t="s">
        <v>14</v>
      </c>
      <c r="AO23" s="82"/>
      <c r="AP23" s="454"/>
      <c r="AQ23" s="81" t="s">
        <v>14</v>
      </c>
      <c r="AR23" s="456"/>
      <c r="AS23" s="454"/>
      <c r="AT23" s="81" t="s">
        <v>14</v>
      </c>
      <c r="AU23" s="456"/>
      <c r="AV23" s="454"/>
      <c r="AW23" s="81" t="s">
        <v>14</v>
      </c>
      <c r="AX23" s="462"/>
      <c r="AY23" s="465"/>
      <c r="AZ23" s="81" t="s">
        <v>14</v>
      </c>
      <c r="BA23" s="462"/>
      <c r="BB23" s="466"/>
      <c r="BC23" s="81" t="s">
        <v>14</v>
      </c>
      <c r="BD23" s="459"/>
      <c r="BE23" s="465"/>
      <c r="BF23" s="81" t="s">
        <v>14</v>
      </c>
      <c r="BG23" s="462"/>
      <c r="BH23" s="646"/>
      <c r="BI23" s="646"/>
      <c r="BJ23" s="647"/>
      <c r="BK23" s="166">
        <f>BJ24</f>
        <v>0</v>
      </c>
      <c r="BL23" s="81" t="s">
        <v>14</v>
      </c>
      <c r="BM23" s="167">
        <f>BH24</f>
        <v>0</v>
      </c>
      <c r="BN23" s="177">
        <f>BJ25</f>
        <v>0</v>
      </c>
      <c r="BO23" s="81" t="s">
        <v>14</v>
      </c>
      <c r="BP23" s="167">
        <f>BH25</f>
        <v>0</v>
      </c>
      <c r="BQ23" s="176">
        <f>BJ26</f>
        <v>0</v>
      </c>
      <c r="BR23" s="81" t="s">
        <v>14</v>
      </c>
      <c r="BS23" s="167">
        <f>BH26</f>
        <v>0</v>
      </c>
      <c r="BT23" s="60">
        <f>BJ27</f>
        <v>0</v>
      </c>
      <c r="BU23" s="81" t="s">
        <v>14</v>
      </c>
      <c r="BV23" s="84">
        <f>BH27</f>
        <v>0</v>
      </c>
      <c r="BW23" s="60">
        <f>BJ28</f>
        <v>0</v>
      </c>
      <c r="BX23" s="81" t="s">
        <v>14</v>
      </c>
      <c r="BY23" s="84">
        <f>BH28</f>
        <v>0</v>
      </c>
      <c r="BZ23" s="60">
        <f>BJ29</f>
        <v>0</v>
      </c>
      <c r="CA23" s="81" t="s">
        <v>14</v>
      </c>
      <c r="CB23" s="84">
        <f>BH29</f>
        <v>0</v>
      </c>
      <c r="CC23" s="175">
        <f>BJ30</f>
        <v>0</v>
      </c>
      <c r="CD23" s="81" t="s">
        <v>14</v>
      </c>
      <c r="CE23" s="85">
        <f>BH30</f>
        <v>0</v>
      </c>
      <c r="CF23" s="60">
        <f>BJ31</f>
        <v>0</v>
      </c>
      <c r="CG23" s="81" t="s">
        <v>14</v>
      </c>
      <c r="CH23" s="84">
        <f>BH31</f>
        <v>0</v>
      </c>
      <c r="CI23" s="60">
        <f>BJ32</f>
        <v>0</v>
      </c>
      <c r="CJ23" s="81" t="s">
        <v>14</v>
      </c>
      <c r="CK23" s="84">
        <f>BH32</f>
        <v>0</v>
      </c>
      <c r="CL23" s="175">
        <f>BJ33</f>
        <v>0</v>
      </c>
      <c r="CM23" s="81" t="s">
        <v>14</v>
      </c>
      <c r="CN23" s="85">
        <f>BH33</f>
        <v>0</v>
      </c>
      <c r="CO23" s="179">
        <f>CW23+IF(BB23&gt;BD23,2,"0")+IF(BB23=BD23,1)*IF(BB23+BD23=0,0,1)+IF(BE23&gt;BG23,2,"0")+IF(BE23=BG23,1)*IF(BE23+BG23=0,0,1)+IF(BK23&gt;BM23,2,"0")+IF(BK23=BM23,1)*IF(BK23+BM23=0,0,1)+IF(BN23&gt;BP23,2,"0")+IF(BN23=BP23,1)*IF(BN23+BP23=0,0,1)+IF(BQ23&gt;BS23,2,"0")+IF(BQ23=BS23,1)*IF(BQ23+BS23=0,0,1)+IF(BT23&gt;BV23,2,"0")+IF(BT23=BV23,1)*IF(BT23+BV23=0,0,1)+IF(BW23&gt;BY23,2,"0")+IF(BW23=BY23,1)*IF(BW23+BY23=0,0,1)+IF(BZ23&gt;CB23,2,"0")+IF(BZ23=CB23,1)*IF(BZ23+CB23=0,0,1)+IF(CC23&gt;CE23,2,"0")+IF(CC23=CE23,1)*IF(CC23+CE23=0,0,1)+IF(CF23&gt;CH23,2,"0")+IF(CF23=CH23,1)*IF(CF23+CH23=0,0,1)+IF(CI23&gt;CK23,2,"0")+IF(CI23=CK23,1)*IF(CI23+CK23=0,0,1)+IF(CL23&gt;CN23,2,"0")+IF(CL23=CN23,1)*IF(CL23+CN23=0,0,1)</f>
        <v>0</v>
      </c>
      <c r="CP23" s="88">
        <f>SUM(C23,F23,I23,L23,O23,R23,U23,X23,AA23,AD23,AG23,AJ23,AM23,AP23,AS23,AV23,AY23,BB23,BE23,BK23,BN23,BQ23,BT23,BW23,BZ23,CC23,CF23,CI23,CL23)</f>
        <v>0</v>
      </c>
      <c r="CQ23" s="90" t="s">
        <v>14</v>
      </c>
      <c r="CR23" s="89">
        <f>SUM(E23,H23,K23,N23,Q23,T23,W23,Z23,AC23,AF23,AI23,AO23,AR23,CN23,AL23,AU23,AX23,BA23,BD23,BG23,BM23,BP23,BS23,BV23,BY23,CB23,CE23,CH23,CK23)</f>
        <v>0</v>
      </c>
      <c r="CS23" s="170">
        <f t="shared" si="3"/>
        <v>0</v>
      </c>
      <c r="CT23" s="183">
        <f>IF(poznámky!C1=20,poznámky!A19)+IF(poznámky!C2=20,poznámky!A20)+IF(poznámky!C3=20,poznámky!A21)+IF(poznámky!C4=20,poznámky!A22)+IF(poznámky!C5=20,poznámky!A23)+IF(poznámky!C6=20,poznámky!A24)+IF(poznámky!C7=20,poznámky!A25)+IF(poznámky!C8=20,poznámky!A26)+IF(poznámky!C9=20,poznámky!A27)+IF(poznámky!C10=20,poznámky!A28)+IF(poznámky!C11=20,poznámky!A29)+IF(poznámky!C12=20,poznámky!A30)+IF(poznámky!C13=20,poznámky!A31)+IF(poznámky!C14=20,poznámky!A32)+IF(poznámky!C15=20,poznámky!A33)+IF(poznámky!C16=20,poznámky!A34)+IF(poznámky!C17=20,poznámky!A35)+IF(poznámky!C18=20,poznámky!A36)+IF(poznámky!C19=20,poznámky!A37)+IF(poznámky!C20=20,poznámky!A38)+IF(poznámky!C21=20,poznámky!A39)+IF(poznámky!C22=20,poznámky!A40)+IF(poznámky!C23=20,poznámky!A41)+IF(poznámky!C24=20,poznámky!A42)+IF(poznámky!C25=20,poznámky!A43)+IF(poznámky!C26=20,poznámky!A44)+IF(poznámky!C27=20,poznámky!A45)+IF(poznámky!C28=20,poznámky!A46)+IF(poznámky!C29=20,poznámky!A47)+IF(poznámky!C30=20,poznámky!A48)</f>
        <v>20</v>
      </c>
      <c r="CU23" s="172" t="s">
        <v>21</v>
      </c>
      <c r="CV23" s="173" t="str">
        <f t="shared" si="1"/>
        <v>Dominik</v>
      </c>
      <c r="CW23" s="178">
        <f>IF(C23&gt;E23,2,"0")+IF(C23=E23,1)*IF(C23+E23=0,0,1)+IF(F23&gt;H23,2,"0")+IF(F23=H23,1)*IF(F23+H23=0,0,1)+IF(I23&gt;K23,2,"0")+IF(I23=K23,1)*IF(I23+K23=0,0,1)+IF(L23&gt;N23,2,"0")+IF(L23=N23,1)*IF(L23+N23=0,0,1)+IF(O23&gt;Q23,2,"0")+IF(O23=Q23,1)*IF(O23+Q23=0,0,1)+IF(R23&gt;T23,2,"0")+IF(R23=T23,1)*IF(R23+T23=0,0,1)+IF(U23&gt;W23,2,"0")+IF(U23=W23,1)*IF(U23+W23=0,0,1)+IF(X23&gt;Z23,2,"0")+IF(X23=Z23,1)*IF(X23+Z23=0,0,1)+IF(AA23&gt;AC23,2,"0")+IF(AA23=AC23,1)*IF(AA23+AC23=0,0,1)+IF(AD23&gt;AF23,2,"0")+IF(AD23=AF23,1)*IF(AD23+AF23=0,0,1)+IF(AG23&gt;AI23,2,"0")+IF(AG23=AI23,1)*IF(AG23+AI23=0,0,1)+IF(AJ23&gt;AL23,2,"0")+IF(AJ23=AL23,1)*IF(AJ23+AL23=0,0,1)+IF(AM23&gt;AO23,2,"0")+IF(AM23=AO23,1)*IF(AM23+AO23=0,0,1)+IF(AP23&gt;AR23,2,"0")+IF(AP23=AR23,1)*IF(AP23+AR23=0,0,1)+IF(AS23&gt;AU23,2,"0")+IF(AS23=AU23,1)*IF(AS23+AU23=0,0,1)+IF(AV23&gt;AX23,2,"0")+IF(AV23=AX23,1)*IF(AV23+AX23=0,0,1)+IF(AY23&gt;BA23,2,"0")+IF(AY23=BA23,1)*IF(AY23+BA23=0,0,1)</f>
        <v>0</v>
      </c>
      <c r="CX23" s="648"/>
      <c r="CY23" s="671"/>
    </row>
    <row r="24" spans="1:103" ht="19.5" customHeight="1">
      <c r="A24" s="44">
        <v>21</v>
      </c>
      <c r="B24" s="369"/>
      <c r="C24" s="80"/>
      <c r="D24" s="81" t="s">
        <v>14</v>
      </c>
      <c r="E24" s="82"/>
      <c r="F24" s="80"/>
      <c r="G24" s="81" t="s">
        <v>14</v>
      </c>
      <c r="H24" s="82"/>
      <c r="I24" s="80"/>
      <c r="J24" s="81" t="s">
        <v>14</v>
      </c>
      <c r="K24" s="82"/>
      <c r="L24" s="80"/>
      <c r="M24" s="81" t="s">
        <v>14</v>
      </c>
      <c r="N24" s="82"/>
      <c r="O24" s="80"/>
      <c r="P24" s="81" t="s">
        <v>14</v>
      </c>
      <c r="Q24" s="82"/>
      <c r="R24" s="80"/>
      <c r="S24" s="81" t="s">
        <v>14</v>
      </c>
      <c r="T24" s="82"/>
      <c r="U24" s="80"/>
      <c r="V24" s="81" t="s">
        <v>14</v>
      </c>
      <c r="W24" s="82"/>
      <c r="X24" s="80"/>
      <c r="Y24" s="81" t="s">
        <v>14</v>
      </c>
      <c r="Z24" s="82"/>
      <c r="AA24" s="80"/>
      <c r="AB24" s="81" t="s">
        <v>14</v>
      </c>
      <c r="AC24" s="82"/>
      <c r="AD24" s="80"/>
      <c r="AE24" s="81" t="s">
        <v>14</v>
      </c>
      <c r="AF24" s="82"/>
      <c r="AG24" s="80"/>
      <c r="AH24" s="81" t="s">
        <v>14</v>
      </c>
      <c r="AI24" s="82"/>
      <c r="AJ24" s="80"/>
      <c r="AK24" s="81" t="s">
        <v>14</v>
      </c>
      <c r="AL24" s="83"/>
      <c r="AM24" s="80"/>
      <c r="AN24" s="81" t="s">
        <v>14</v>
      </c>
      <c r="AO24" s="82"/>
      <c r="AP24" s="454"/>
      <c r="AQ24" s="81" t="s">
        <v>14</v>
      </c>
      <c r="AR24" s="456"/>
      <c r="AS24" s="454"/>
      <c r="AT24" s="81" t="s">
        <v>14</v>
      </c>
      <c r="AU24" s="456"/>
      <c r="AV24" s="454"/>
      <c r="AW24" s="81" t="s">
        <v>14</v>
      </c>
      <c r="AX24" s="462"/>
      <c r="AY24" s="465"/>
      <c r="AZ24" s="81" t="s">
        <v>14</v>
      </c>
      <c r="BA24" s="462"/>
      <c r="BB24" s="466"/>
      <c r="BC24" s="81" t="s">
        <v>14</v>
      </c>
      <c r="BD24" s="459"/>
      <c r="BE24" s="465"/>
      <c r="BF24" s="81" t="s">
        <v>14</v>
      </c>
      <c r="BG24" s="462"/>
      <c r="BH24" s="360"/>
      <c r="BI24" s="81" t="s">
        <v>14</v>
      </c>
      <c r="BJ24" s="363"/>
      <c r="BK24" s="646" t="s">
        <v>22</v>
      </c>
      <c r="BL24" s="646"/>
      <c r="BM24" s="647"/>
      <c r="BN24" s="166">
        <f>BM25</f>
        <v>0</v>
      </c>
      <c r="BO24" s="81" t="s">
        <v>14</v>
      </c>
      <c r="BP24" s="167">
        <f>BK25</f>
        <v>0</v>
      </c>
      <c r="BQ24" s="177">
        <f>BM26</f>
        <v>0</v>
      </c>
      <c r="BR24" s="81" t="s">
        <v>14</v>
      </c>
      <c r="BS24" s="167">
        <f>BK26</f>
        <v>0</v>
      </c>
      <c r="BT24" s="176">
        <f>BM27</f>
        <v>0</v>
      </c>
      <c r="BU24" s="81" t="s">
        <v>14</v>
      </c>
      <c r="BV24" s="167">
        <f>BK27</f>
        <v>0</v>
      </c>
      <c r="BW24" s="60">
        <f>BM28</f>
        <v>0</v>
      </c>
      <c r="BX24" s="81" t="s">
        <v>14</v>
      </c>
      <c r="BY24" s="84">
        <f>BK28</f>
        <v>0</v>
      </c>
      <c r="BZ24" s="60">
        <f>BM29</f>
        <v>0</v>
      </c>
      <c r="CA24" s="81" t="s">
        <v>14</v>
      </c>
      <c r="CB24" s="84">
        <f>BK29</f>
        <v>0</v>
      </c>
      <c r="CC24" s="60">
        <f>BM30</f>
        <v>0</v>
      </c>
      <c r="CD24" s="81" t="s">
        <v>14</v>
      </c>
      <c r="CE24" s="84">
        <f>BK30</f>
        <v>0</v>
      </c>
      <c r="CF24" s="175">
        <f>BM31</f>
        <v>0</v>
      </c>
      <c r="CG24" s="81" t="s">
        <v>14</v>
      </c>
      <c r="CH24" s="85">
        <f>BK31</f>
        <v>0</v>
      </c>
      <c r="CI24" s="60">
        <f>BM32</f>
        <v>0</v>
      </c>
      <c r="CJ24" s="81" t="s">
        <v>14</v>
      </c>
      <c r="CK24" s="84">
        <f>BK32</f>
        <v>0</v>
      </c>
      <c r="CL24" s="60">
        <f>BM33</f>
        <v>0</v>
      </c>
      <c r="CM24" s="81" t="s">
        <v>14</v>
      </c>
      <c r="CN24" s="84">
        <f>BK33</f>
        <v>0</v>
      </c>
      <c r="CO24" s="179" t="e">
        <f>CW24+IF(BB24&gt;BD24,2,"0")+IF(BB24=BD24,1)*IF(BB24+BD24=0,0,1)+IF(BE24&gt;BG24,2,"0")+IF(BE24=BG24,1)*IF(BE24+BG24=0,0,1)+IF(BH24&gt;BJ24,2,"0")+IF(BH24=BJ24,1)*IF(BH24+BJ24=0,0,1)+IF(BN24&gt;BP24,2,"0")+IF(BN24=BP24,1)*IF(BN24+BP24=0,0,1)+IF(BQ24&gt;BS24,2,"0")+IF(BQ24=BS24,1)*IF(BQ24+BS24=0,0,1)+IF(BT24&gt;BV24,2,"0")+IF(BT24=BV24,1)*IF(BT24+BV24=0,0,1)+IF(BW24&gt;BY24,2,"0")+IF(BW24=BY24,1)*IF(BW24+BY24=0,0,1)+IF(BZ24&gt;CB24,2,"0")+IF(BZ24=CB24,1)*IF(BZ24+CB24=0,0,1)+IF(CC24&gt;CE24,2,"0")+IF(CC24=CE24,1)*IF(CC24+CE24=0,0,1)+IF(CF24&gt;CH24,2,"0")+IF(CF24=CH24,1)*IF(CF24+CH24=0,0,1)+IF(CI24&gt;CK24,2,"0")+IF(CI24=CK24,1)*IF(CI24+CK24=0,0,1)+IF(CL24&gt;CN24,2,"0")+IF(CL24=CN24,1)*IF(CL24+CN24=0,0,1)</f>
        <v>#VALUE!</v>
      </c>
      <c r="CP24" s="88">
        <f>SUM(C24,F24,I24,L24,O24,R24,U24,X24,AA24,AD24,AG24,AJ24,AM24,AP24,AS24,AV24,AY24,BB24,BE24,BH24,BN24,BQ24,BT24,BW24,BZ24,CC24,CF24,CI24,CL24)</f>
        <v>0</v>
      </c>
      <c r="CQ24" s="90" t="s">
        <v>14</v>
      </c>
      <c r="CR24" s="89">
        <f>SUM(E24,H24,K24,N24,Q24,T24,W24,Z24,AC24,AF24,AI24,AL24,AR24,CN24,AO24,AU24,AX24,BA24,BD24,BG24,BJ24,BP24,BS24,BV24,BY24,CB24,CE24,CH24,CK24)</f>
        <v>0</v>
      </c>
      <c r="CS24" s="171">
        <f t="shared" si="3"/>
        <v>0</v>
      </c>
      <c r="CT24" s="182">
        <f>IF(poznámky!C1=21,poznámky!A19)+IF(poznámky!C2=21,poznámky!A20)+IF(poznámky!C3=21,poznámky!A21)+IF(poznámky!C4=21,poznámky!A22)+IF(poznámky!C5=21,poznámky!A23)+IF(poznámky!C6=21,poznámky!A24)+IF(poznámky!C7=21,poznámky!A25)+IF(poznámky!C8=21,poznámky!A26)+IF(poznámky!C9=21,poznámky!A27)+IF(poznámky!C10=21,poznámky!A28)+IF(poznámky!C11=21,poznámky!A29)+IF(poznámky!C12=21,poznámky!A30)+IF(poznámky!C13=21,poznámky!A31)+IF(poznámky!C14=21,poznámky!A32)+IF(poznámky!C15=21,poznámky!A33)+IF(poznámky!C16=21,poznámky!A34)+IF(poznámky!C17=21,poznámky!A35)+IF(poznámky!C18=21,poznámky!A36)+IF(poznámky!C19=21,poznámky!A37)+IF(poznámky!C20=21,poznámky!A38)+IF(poznámky!C21=21,poznámky!A39)+IF(poznámky!C22=21,poznámky!A40)+IF(poznámky!C23=21,poznámky!A41)+IF(poznámky!C24=21,poznámky!A42)+IF(poznámky!C25=21,poznámky!A43)+IF(poznámky!C26=21,poznámky!A44)+IF(poznámky!C27=21,poznámky!A45)+IF(poznámky!C28=21,poznámky!A46)+IF(poznámky!C29=21,poznámky!A47)+IF(poznámky!C30=21,poznámky!A48)</f>
        <v>21</v>
      </c>
      <c r="CU24" s="172" t="s">
        <v>21</v>
      </c>
      <c r="CV24" s="173">
        <f t="shared" si="1"/>
        <v>0</v>
      </c>
      <c r="CW24" s="178" t="e">
        <f>#VALUE!</f>
        <v>#VALUE!</v>
      </c>
      <c r="CX24" s="648"/>
      <c r="CY24" s="671"/>
    </row>
    <row r="25" spans="1:103" ht="19.5" customHeight="1">
      <c r="A25" s="44">
        <v>22</v>
      </c>
      <c r="B25" s="369"/>
      <c r="C25" s="80"/>
      <c r="D25" s="81" t="s">
        <v>14</v>
      </c>
      <c r="E25" s="82"/>
      <c r="F25" s="80"/>
      <c r="G25" s="81" t="s">
        <v>14</v>
      </c>
      <c r="H25" s="82"/>
      <c r="I25" s="80"/>
      <c r="J25" s="81" t="s">
        <v>14</v>
      </c>
      <c r="K25" s="82"/>
      <c r="L25" s="80"/>
      <c r="M25" s="81" t="s">
        <v>14</v>
      </c>
      <c r="N25" s="82"/>
      <c r="O25" s="80"/>
      <c r="P25" s="81" t="s">
        <v>14</v>
      </c>
      <c r="Q25" s="82"/>
      <c r="R25" s="80"/>
      <c r="S25" s="81" t="s">
        <v>14</v>
      </c>
      <c r="T25" s="82"/>
      <c r="U25" s="80"/>
      <c r="V25" s="81" t="s">
        <v>14</v>
      </c>
      <c r="W25" s="82"/>
      <c r="X25" s="80"/>
      <c r="Y25" s="81" t="s">
        <v>14</v>
      </c>
      <c r="Z25" s="82"/>
      <c r="AA25" s="80"/>
      <c r="AB25" s="81" t="s">
        <v>14</v>
      </c>
      <c r="AC25" s="82"/>
      <c r="AD25" s="80"/>
      <c r="AE25" s="81" t="s">
        <v>14</v>
      </c>
      <c r="AF25" s="82"/>
      <c r="AG25" s="80"/>
      <c r="AH25" s="81" t="s">
        <v>14</v>
      </c>
      <c r="AI25" s="82"/>
      <c r="AJ25" s="80"/>
      <c r="AK25" s="81" t="s">
        <v>14</v>
      </c>
      <c r="AL25" s="83"/>
      <c r="AM25" s="80"/>
      <c r="AN25" s="81" t="s">
        <v>14</v>
      </c>
      <c r="AO25" s="82"/>
      <c r="AP25" s="454"/>
      <c r="AQ25" s="81" t="s">
        <v>14</v>
      </c>
      <c r="AR25" s="456"/>
      <c r="AS25" s="454"/>
      <c r="AT25" s="81" t="s">
        <v>14</v>
      </c>
      <c r="AU25" s="456"/>
      <c r="AV25" s="454"/>
      <c r="AW25" s="81" t="s">
        <v>14</v>
      </c>
      <c r="AX25" s="462"/>
      <c r="AY25" s="465"/>
      <c r="AZ25" s="81" t="s">
        <v>14</v>
      </c>
      <c r="BA25" s="462"/>
      <c r="BB25" s="466"/>
      <c r="BC25" s="81" t="s">
        <v>14</v>
      </c>
      <c r="BD25" s="459"/>
      <c r="BE25" s="465"/>
      <c r="BF25" s="81" t="s">
        <v>14</v>
      </c>
      <c r="BG25" s="462"/>
      <c r="BH25" s="360"/>
      <c r="BI25" s="81" t="s">
        <v>14</v>
      </c>
      <c r="BJ25" s="363"/>
      <c r="BK25" s="359"/>
      <c r="BL25" s="81" t="s">
        <v>14</v>
      </c>
      <c r="BM25" s="364"/>
      <c r="BN25" s="646" t="s">
        <v>23</v>
      </c>
      <c r="BO25" s="646"/>
      <c r="BP25" s="647"/>
      <c r="BQ25" s="166">
        <f>BP26</f>
        <v>0</v>
      </c>
      <c r="BR25" s="81" t="s">
        <v>14</v>
      </c>
      <c r="BS25" s="167">
        <f>BN26</f>
        <v>0</v>
      </c>
      <c r="BT25" s="177">
        <f>BP27</f>
        <v>0</v>
      </c>
      <c r="BU25" s="81" t="s">
        <v>14</v>
      </c>
      <c r="BV25" s="167">
        <f>BN27</f>
        <v>0</v>
      </c>
      <c r="BW25" s="176">
        <f>BP28</f>
        <v>0</v>
      </c>
      <c r="BX25" s="81" t="s">
        <v>14</v>
      </c>
      <c r="BY25" s="167">
        <f>BN28</f>
        <v>0</v>
      </c>
      <c r="BZ25" s="60">
        <f>BP29</f>
        <v>0</v>
      </c>
      <c r="CA25" s="81" t="s">
        <v>14</v>
      </c>
      <c r="CB25" s="84">
        <f>BN29</f>
        <v>0</v>
      </c>
      <c r="CC25" s="60">
        <f>BP30</f>
        <v>0</v>
      </c>
      <c r="CD25" s="81" t="s">
        <v>14</v>
      </c>
      <c r="CE25" s="84">
        <f>BN30</f>
        <v>0</v>
      </c>
      <c r="CF25" s="60">
        <f>BP31</f>
        <v>0</v>
      </c>
      <c r="CG25" s="81" t="s">
        <v>14</v>
      </c>
      <c r="CH25" s="84">
        <f>BN31</f>
        <v>0</v>
      </c>
      <c r="CI25" s="175">
        <f>BP32</f>
        <v>0</v>
      </c>
      <c r="CJ25" s="81" t="s">
        <v>14</v>
      </c>
      <c r="CK25" s="85">
        <f>BN32</f>
        <v>0</v>
      </c>
      <c r="CL25" s="60">
        <f>BP33</f>
        <v>0</v>
      </c>
      <c r="CM25" s="81" t="s">
        <v>14</v>
      </c>
      <c r="CN25" s="84">
        <f>BN33</f>
        <v>0</v>
      </c>
      <c r="CO25" s="179" t="e">
        <f>CW25+IF(BB25&gt;BD25,2,"0")+IF(BB25=BD25,1)*IF(BB25+BD25=0,0,1)+IF(BE25&gt;BG25,2,"0")+IF(BE25=BG25,1)*IF(BE25+BG25=0,0,1)+IF(BH25&gt;BJ25,2,"0")+IF(BH25=BJ25,1)*IF(BH25+BJ25=0,0,1)+IF(BK25&gt;BM25,2,"0")+IF(BK25=BM25,1)*IF(BK25+BM25=0,0,1)+IF(BQ25&gt;BS25,2,"0")+IF(BQ25=BS25,1)*IF(BQ25+BS25=0,0,1)+IF(BT25&gt;BV25,2,"0")+IF(BT25=BV25,1)*IF(BT25+BV25=0,0,1)+IF(BW25&gt;BY25,2,"0")+IF(BW25=BY25,1)*IF(BW25+BY25=0,0,1)+IF(BZ25&gt;CB25,2,"0")+IF(BZ25=CB25,1)*IF(BZ25+CB25=0,0,1)+IF(CC25&gt;CE25,2,"0")+IF(CC25=CE25,1)*IF(CC25+CE25=0,0,1)+IF(CF25&gt;CH25,2,"0")+IF(CF25=CH25,1)*IF(CF25+CH25=0,0,1)+IF(CI25&gt;CK25,2,"0")+IF(CI25=CK25,1)*IF(CI25+CK25=0,0,1)+IF(CL25&gt;CN25,2,"0")+IF(CL25=CN25,1)*IF(CL25+CN25=0,0,1)</f>
        <v>#VALUE!</v>
      </c>
      <c r="CP25" s="88">
        <f>SUM(C25,F25,I25,L25,O25,R25,U25,X25,AA25,AD25,AG25,AJ25,AM25,AP25,AS25,AV25,AY25,BB25,BE25,BH25,BK25,BQ25,BT25,BW25,BZ25,CC25,CF25,CI25,CL25)</f>
        <v>0</v>
      </c>
      <c r="CQ25" s="90" t="s">
        <v>14</v>
      </c>
      <c r="CR25" s="89">
        <f>SUM(E25,H25,K25,N25,Q25,T25,W25,Z25,AC25,AF25,AI25,AL25,AO25,CN25,AU25,AR25,AX25,BA25,BD25,BG25,BJ25,BM25,BS25,BV25,BY25,CB25,CE25,CH25,CK25)</f>
        <v>0</v>
      </c>
      <c r="CS25" s="171">
        <f t="shared" si="3"/>
        <v>0</v>
      </c>
      <c r="CT25" s="182">
        <f>IF(poznámky!C1=22,poznámky!A19)+IF(poznámky!C2=22,poznámky!A20)+IF(poznámky!C3=22,poznámky!A21)+IF(poznámky!C4=22,poznámky!A22)+IF(poznámky!C5=22,poznámky!A23)+IF(poznámky!C6=22,poznámky!A24)+IF(poznámky!C7=22,poznámky!A25)+IF(poznámky!C8=22,poznámky!A26)+IF(poznámky!C9=22,poznámky!A27)+IF(poznámky!C10=22,poznámky!A28)+IF(poznámky!C11=22,poznámky!A29)+IF(poznámky!C12=22,poznámky!A30)+IF(poznámky!C13=22,poznámky!A31)+IF(poznámky!C14=22,poznámky!A32)+IF(poznámky!C15=22,poznámky!A33)+IF(poznámky!C16=22,poznámky!A34)+IF(poznámky!C17=22,poznámky!A35)+IF(poznámky!C18=22,poznámky!A36)+IF(poznámky!C19=22,poznámky!A37)+IF(poznámky!C20=22,poznámky!A38)+IF(poznámky!C21=22,poznámky!A39)+IF(poznámky!C22=22,poznámky!A40)+IF(poznámky!C23=22,poznámky!A41)+IF(poznámky!C24=22,poznámky!A42)+IF(poznámky!C25=22,poznámky!A43)+IF(poznámky!C26=22,poznámky!A44)+IF(poznámky!C27=22,poznámky!A45)+IF(poznámky!C28=22,poznámky!A46)+IF(poznámky!C29=22,poznámky!A47)+IF(poznámky!C30=22,poznámky!A48)</f>
        <v>22</v>
      </c>
      <c r="CU25" s="172" t="s">
        <v>21</v>
      </c>
      <c r="CV25" s="173">
        <f t="shared" si="1"/>
        <v>0</v>
      </c>
      <c r="CW25" s="178" t="e">
        <f>#VALUE!</f>
        <v>#VALUE!</v>
      </c>
      <c r="CX25" s="648"/>
      <c r="CY25" s="671"/>
    </row>
    <row r="26" spans="1:103" ht="19.5" customHeight="1">
      <c r="A26" s="44">
        <v>23</v>
      </c>
      <c r="B26" s="369"/>
      <c r="C26" s="80"/>
      <c r="D26" s="81" t="s">
        <v>14</v>
      </c>
      <c r="E26" s="82"/>
      <c r="F26" s="80"/>
      <c r="G26" s="81" t="s">
        <v>14</v>
      </c>
      <c r="H26" s="82"/>
      <c r="I26" s="80"/>
      <c r="J26" s="81" t="s">
        <v>14</v>
      </c>
      <c r="K26" s="82"/>
      <c r="L26" s="80"/>
      <c r="M26" s="81" t="s">
        <v>14</v>
      </c>
      <c r="N26" s="82"/>
      <c r="O26" s="80"/>
      <c r="P26" s="81" t="s">
        <v>14</v>
      </c>
      <c r="Q26" s="82"/>
      <c r="R26" s="80"/>
      <c r="S26" s="81" t="s">
        <v>14</v>
      </c>
      <c r="T26" s="82"/>
      <c r="U26" s="80"/>
      <c r="V26" s="81" t="s">
        <v>14</v>
      </c>
      <c r="W26" s="82"/>
      <c r="X26" s="80"/>
      <c r="Y26" s="81" t="s">
        <v>14</v>
      </c>
      <c r="Z26" s="82"/>
      <c r="AA26" s="80"/>
      <c r="AB26" s="81" t="s">
        <v>14</v>
      </c>
      <c r="AC26" s="82"/>
      <c r="AD26" s="80"/>
      <c r="AE26" s="81" t="s">
        <v>14</v>
      </c>
      <c r="AF26" s="82"/>
      <c r="AG26" s="80"/>
      <c r="AH26" s="81" t="s">
        <v>14</v>
      </c>
      <c r="AI26" s="82"/>
      <c r="AJ26" s="80"/>
      <c r="AK26" s="81" t="s">
        <v>14</v>
      </c>
      <c r="AL26" s="83"/>
      <c r="AM26" s="80"/>
      <c r="AN26" s="81" t="s">
        <v>14</v>
      </c>
      <c r="AO26" s="82"/>
      <c r="AP26" s="454"/>
      <c r="AQ26" s="81" t="s">
        <v>14</v>
      </c>
      <c r="AR26" s="456"/>
      <c r="AS26" s="454"/>
      <c r="AT26" s="81" t="s">
        <v>14</v>
      </c>
      <c r="AU26" s="456"/>
      <c r="AV26" s="454"/>
      <c r="AW26" s="81" t="s">
        <v>14</v>
      </c>
      <c r="AX26" s="462"/>
      <c r="AY26" s="465"/>
      <c r="AZ26" s="81" t="s">
        <v>14</v>
      </c>
      <c r="BA26" s="462"/>
      <c r="BB26" s="466"/>
      <c r="BC26" s="81" t="s">
        <v>14</v>
      </c>
      <c r="BD26" s="459"/>
      <c r="BE26" s="465"/>
      <c r="BF26" s="81" t="s">
        <v>14</v>
      </c>
      <c r="BG26" s="462"/>
      <c r="BH26" s="360"/>
      <c r="BI26" s="81" t="s">
        <v>14</v>
      </c>
      <c r="BJ26" s="363"/>
      <c r="BK26" s="359"/>
      <c r="BL26" s="81" t="s">
        <v>14</v>
      </c>
      <c r="BM26" s="364"/>
      <c r="BN26" s="359"/>
      <c r="BO26" s="81" t="s">
        <v>14</v>
      </c>
      <c r="BP26" s="364"/>
      <c r="BQ26" s="646" t="s">
        <v>24</v>
      </c>
      <c r="BR26" s="646"/>
      <c r="BS26" s="647"/>
      <c r="BT26" s="166">
        <f>BS27</f>
        <v>0</v>
      </c>
      <c r="BU26" s="81" t="s">
        <v>14</v>
      </c>
      <c r="BV26" s="167">
        <f>BQ27</f>
        <v>0</v>
      </c>
      <c r="BW26" s="177">
        <f>BS28</f>
        <v>0</v>
      </c>
      <c r="BX26" s="81" t="s">
        <v>14</v>
      </c>
      <c r="BY26" s="167">
        <f>BQ28</f>
        <v>0</v>
      </c>
      <c r="BZ26" s="176">
        <f>BS29</f>
        <v>0</v>
      </c>
      <c r="CA26" s="81" t="s">
        <v>14</v>
      </c>
      <c r="CB26" s="167">
        <f>BQ29</f>
        <v>0</v>
      </c>
      <c r="CC26" s="60">
        <f>BS30</f>
        <v>0</v>
      </c>
      <c r="CD26" s="81" t="s">
        <v>14</v>
      </c>
      <c r="CE26" s="84">
        <f>BQ30</f>
        <v>0</v>
      </c>
      <c r="CF26" s="60">
        <f>BS31</f>
        <v>0</v>
      </c>
      <c r="CG26" s="81" t="s">
        <v>14</v>
      </c>
      <c r="CH26" s="84">
        <f>BQ31</f>
        <v>0</v>
      </c>
      <c r="CI26" s="60">
        <f>BS32</f>
        <v>0</v>
      </c>
      <c r="CJ26" s="81" t="s">
        <v>14</v>
      </c>
      <c r="CK26" s="84">
        <f>BQ32</f>
        <v>0</v>
      </c>
      <c r="CL26" s="175">
        <f>BS33</f>
        <v>0</v>
      </c>
      <c r="CM26" s="81" t="s">
        <v>14</v>
      </c>
      <c r="CN26" s="85">
        <f>BQ33</f>
        <v>0</v>
      </c>
      <c r="CO26" s="179" t="e">
        <f>CW26+IF(BB26&gt;BD26,2,"0")+IF(BB26=BD26,1)*IF(BB26+BD26=0,0,1)+IF(BE26&gt;BG26,2,"0")+IF(BE26=BG26,1)*IF(BE26+BG26=0,0,1)+IF(BH26&gt;BJ26,2,"0")+IF(BH26=BJ26,1)*IF(BH26+BJ26=0,0,1)+IF(BK26&gt;BM26,2,"0")+IF(BK26=BM26,1)*IF(BK26+BM26=0,0,1)+IF(BN26&gt;BP26,2,"0")+IF(BN26=BP26,1)*IF(BN26+BP26=0,0,1)+IF(BT26&gt;BV26,2,"0")+IF(BT26=BV26,1)*IF(BT26+BV26=0,0,1)+IF(BW26&gt;BY26,2,"0")+IF(BW26=BY26,1)*IF(BW26+BY26=0,0,1)+IF(BZ26&gt;CB26,2,"0")+IF(BZ26=CB26,1)*IF(BZ26+CB26=0,0,1)+IF(CC26&gt;CE26,2,"0")+IF(CC26=CE26,1)*IF(CC26+CE26=0,0,1)+IF(CF26&gt;CH26,2,"0")+IF(CF26=CH26,1)*IF(CF26+CH26=0,0,1)+IF(CI26&gt;CK26,2,"0")+IF(CI26=CK26,1)*IF(CI26+CK26=0,0,1)+IF(CL26&gt;CN26,2,"0")+IF(CL26=CN26,1)*IF(CL26+CN26=0,0,1)</f>
        <v>#VALUE!</v>
      </c>
      <c r="CP26" s="88">
        <f>SUM(C26,F26,I26,L26,O26,R26,U26,X26,AA26,AD26,AG26,AJ26,AM26,AP26,AS26,AV26,AY26,BB26,BE26,BH26,BK26,BN26,BT26,BW26,BZ26,CC26,CF26,CI26,CL26)</f>
        <v>0</v>
      </c>
      <c r="CQ26" s="90" t="s">
        <v>14</v>
      </c>
      <c r="CR26" s="89">
        <f>SUM(E26,H26,K26,N26,Q26,T26,W26,Z26,AC26,AF26,AL26,AO26,AR26,CN26,AI26,AU26,AX26,BA26,BD26,BG26,BJ26,BM26,BP26,BV26,BY26,CB26,CE26,CH26,CK26,)</f>
        <v>0</v>
      </c>
      <c r="CS26" s="170">
        <f t="shared" si="3"/>
        <v>0</v>
      </c>
      <c r="CT26" s="183">
        <f>IF(poznámky!C1=23,poznámky!A19)+IF(poznámky!C2=23,poznámky!A20)+IF(poznámky!C3=23,poznámky!A21)+IF(poznámky!C4=23,poznámky!A22)+IF(poznámky!C5=23,poznámky!A23)+IF(poznámky!C6=23,poznámky!A24)+IF(poznámky!C7=23,poznámky!A25)+IF(poznámky!C8=23,poznámky!A26)+IF(poznámky!C9=23,poznámky!A27)+IF(poznámky!C10=23,poznámky!A28)+IF(poznámky!C11=23,poznámky!A29)+IF(poznámky!C12=23,poznámky!A30)+IF(poznámky!C13=23,poznámky!A31)+IF(poznámky!C14=23,poznámky!A32)+IF(poznámky!C15=23,poznámky!A33)+IF(poznámky!C16=23,poznámky!A34)+IF(poznámky!C17=23,poznámky!A35)+IF(poznámky!C18=23,poznámky!A36)+IF(poznámky!C19=23,poznámky!A37)+IF(poznámky!C20=23,poznámky!A38)+IF(poznámky!C21=23,poznámky!A39)+IF(poznámky!C22=23,poznámky!A40)+IF(poznámky!C23=23,poznámky!A41)+IF(poznámky!C24=23,poznámky!A42)+IF(poznámky!C25=23,poznámky!A43)+IF(poznámky!C26=23,poznámky!A44)+IF(poznámky!C27=23,poznámky!A45)+IF(poznámky!C28=23,poznámky!A46)+IF(poznámky!C29=23,poznámky!A47)+IF(poznámky!C30=23,poznámky!A48)</f>
        <v>23</v>
      </c>
      <c r="CU26" s="172" t="s">
        <v>21</v>
      </c>
      <c r="CV26" s="173">
        <f t="shared" si="1"/>
        <v>0</v>
      </c>
      <c r="CW26" s="178" t="e">
        <f>#VALUE!</f>
        <v>#VALUE!</v>
      </c>
      <c r="CX26" s="648"/>
      <c r="CY26" s="671"/>
    </row>
    <row r="27" spans="1:103" ht="19.5" customHeight="1">
      <c r="A27" s="44">
        <v>24</v>
      </c>
      <c r="B27" s="369"/>
      <c r="C27" s="80"/>
      <c r="D27" s="81" t="s">
        <v>14</v>
      </c>
      <c r="E27" s="82"/>
      <c r="F27" s="80"/>
      <c r="G27" s="81" t="s">
        <v>14</v>
      </c>
      <c r="H27" s="82"/>
      <c r="I27" s="80"/>
      <c r="J27" s="81" t="s">
        <v>14</v>
      </c>
      <c r="K27" s="82"/>
      <c r="L27" s="80"/>
      <c r="M27" s="81" t="s">
        <v>14</v>
      </c>
      <c r="N27" s="82"/>
      <c r="O27" s="80"/>
      <c r="P27" s="81" t="s">
        <v>14</v>
      </c>
      <c r="Q27" s="82"/>
      <c r="R27" s="80"/>
      <c r="S27" s="81" t="s">
        <v>14</v>
      </c>
      <c r="T27" s="82"/>
      <c r="U27" s="80"/>
      <c r="V27" s="81" t="s">
        <v>14</v>
      </c>
      <c r="W27" s="82"/>
      <c r="X27" s="80"/>
      <c r="Y27" s="81" t="s">
        <v>14</v>
      </c>
      <c r="Z27" s="82"/>
      <c r="AA27" s="80"/>
      <c r="AB27" s="81" t="s">
        <v>14</v>
      </c>
      <c r="AC27" s="82"/>
      <c r="AD27" s="80"/>
      <c r="AE27" s="81" t="s">
        <v>14</v>
      </c>
      <c r="AF27" s="82"/>
      <c r="AG27" s="80"/>
      <c r="AH27" s="81" t="s">
        <v>14</v>
      </c>
      <c r="AI27" s="82"/>
      <c r="AJ27" s="80"/>
      <c r="AK27" s="81" t="s">
        <v>14</v>
      </c>
      <c r="AL27" s="83"/>
      <c r="AM27" s="80"/>
      <c r="AN27" s="81" t="s">
        <v>14</v>
      </c>
      <c r="AO27" s="82"/>
      <c r="AP27" s="454"/>
      <c r="AQ27" s="81" t="s">
        <v>14</v>
      </c>
      <c r="AR27" s="456"/>
      <c r="AS27" s="454"/>
      <c r="AT27" s="81" t="s">
        <v>14</v>
      </c>
      <c r="AU27" s="456"/>
      <c r="AV27" s="454"/>
      <c r="AW27" s="81" t="s">
        <v>14</v>
      </c>
      <c r="AX27" s="462"/>
      <c r="AY27" s="465"/>
      <c r="AZ27" s="81" t="s">
        <v>14</v>
      </c>
      <c r="BA27" s="462"/>
      <c r="BB27" s="466"/>
      <c r="BC27" s="81" t="s">
        <v>14</v>
      </c>
      <c r="BD27" s="459"/>
      <c r="BE27" s="465"/>
      <c r="BF27" s="81" t="s">
        <v>14</v>
      </c>
      <c r="BG27" s="462"/>
      <c r="BH27" s="360"/>
      <c r="BI27" s="81" t="s">
        <v>14</v>
      </c>
      <c r="BJ27" s="363"/>
      <c r="BK27" s="359"/>
      <c r="BL27" s="81" t="s">
        <v>14</v>
      </c>
      <c r="BM27" s="364"/>
      <c r="BN27" s="359"/>
      <c r="BO27" s="81" t="s">
        <v>14</v>
      </c>
      <c r="BP27" s="364"/>
      <c r="BQ27" s="360"/>
      <c r="BR27" s="81" t="s">
        <v>14</v>
      </c>
      <c r="BS27" s="364"/>
      <c r="BT27" s="646" t="s">
        <v>15</v>
      </c>
      <c r="BU27" s="646"/>
      <c r="BV27" s="647"/>
      <c r="BW27" s="166">
        <f>BV28</f>
        <v>0</v>
      </c>
      <c r="BX27" s="81" t="s">
        <v>14</v>
      </c>
      <c r="BY27" s="167">
        <f>BT28</f>
        <v>0</v>
      </c>
      <c r="BZ27" s="177">
        <f>BV29</f>
        <v>0</v>
      </c>
      <c r="CA27" s="81" t="s">
        <v>14</v>
      </c>
      <c r="CB27" s="167">
        <f>BT29</f>
        <v>0</v>
      </c>
      <c r="CC27" s="176">
        <f>BV30</f>
        <v>0</v>
      </c>
      <c r="CD27" s="81" t="s">
        <v>14</v>
      </c>
      <c r="CE27" s="167">
        <f>BT30</f>
        <v>0</v>
      </c>
      <c r="CF27" s="60">
        <f>BV31</f>
        <v>0</v>
      </c>
      <c r="CG27" s="81" t="s">
        <v>14</v>
      </c>
      <c r="CH27" s="84">
        <f>BT31</f>
        <v>0</v>
      </c>
      <c r="CI27" s="60">
        <f>BV32</f>
        <v>0</v>
      </c>
      <c r="CJ27" s="81" t="s">
        <v>14</v>
      </c>
      <c r="CK27" s="84">
        <f>BT32</f>
        <v>0</v>
      </c>
      <c r="CL27" s="60">
        <f>BV33</f>
        <v>0</v>
      </c>
      <c r="CM27" s="81" t="s">
        <v>14</v>
      </c>
      <c r="CN27" s="84">
        <f>BT33</f>
        <v>0</v>
      </c>
      <c r="CO27" s="179" t="e">
        <f>CW27+IF(BB27&gt;BD27,2,"0")+IF(BB27=BD27,1)*IF(BB27+BD27=0,0,1)+IF(BE27&gt;BG27,2,"0")+IF(BE27=BG27,1)*IF(BE27+BG27=0,0,1)+IF(BH27&gt;BJ27,2,"0")+IF(BH27=BJ27,1)*IF(BH27+BJ27=0,0,1)+IF(BK27&gt;BM27,2,"0")+IF(BK27=BM27,1)*IF(BK27+BM27=0,0,1)+IF(BN27&gt;BP27,2,"0")+IF(BN27=BP27,1)*IF(BN27+BP27=0,0,1)+IF(BQ27&gt;BS27,2,"0")+IF(BQ27=BS27,1)*IF(BQ27+BS27=0,0,1)+IF(BW27&gt;BY27,2,"0")+IF(BW27=BY27,1)*IF(BW27+BY27=0,0,1)+IF(BZ27&gt;CB27,2,"0")+IF(BZ27=CB27,1)*IF(BZ27+CB27=0,0,1)+IF(CC27&gt;CE27,2,"0")+IF(CC27=CE27,1)*IF(CC27+CE27=0,0,1)+IF(CF27&gt;CH27,2,"0")+IF(CF27=CH27,1)*IF(CF27+CH27=0,0,1)+IF(CI27&gt;CK27,2,"0")+IF(CI27=CK27,1)*IF(CI27+CK27=0,0,1)+IF(CL27&gt;CN27,2,"0")+IF(CL27=CN27,1)*IF(CL27+CN27=0,0,1)</f>
        <v>#VALUE!</v>
      </c>
      <c r="CP27" s="88">
        <f>SUM(C27,F27,I27,L27,O27,R27,U27,X27,AA27,AD27,AG27,AJ27,AM27,AP27,AS27,AV27,AY27,BB27,BE27,BH27,BK27,BN27,BQ27,BW27,BZ27,CC27,CF27,CI27,CL27)</f>
        <v>0</v>
      </c>
      <c r="CQ27" s="90" t="s">
        <v>14</v>
      </c>
      <c r="CR27" s="89">
        <f>SUM(E27,H27,K27,N27,Q27,T27,W27,Z27,AC27,AF27,AI27,AO27,AR27,CN27,AL27,AU27,AX27,BA27,BD27,BG27,BJ27,BM27,BP27,BS27,BY27,CB27,CE27,CH27,CK27)</f>
        <v>0</v>
      </c>
      <c r="CS27" s="170">
        <f t="shared" si="3"/>
        <v>0</v>
      </c>
      <c r="CT27" s="182">
        <f>IF(poznámky!C1=24,poznámky!A19)+IF(poznámky!C2=24,poznámky!A20)+IF(poznámky!C3=24,poznámky!A21)+IF(poznámky!C4=24,poznámky!A22)+IF(poznámky!C5=24,poznámky!A23)+IF(poznámky!C6=24,poznámky!A24)+IF(poznámky!C7=24,poznámky!A25)+IF(poznámky!C8=24,poznámky!A26)+IF(poznámky!C9=24,poznámky!A27)+IF(poznámky!C10=24,poznámky!A28)+IF(poznámky!C11=24,poznámky!A29)+IF(poznámky!C12=24,poznámky!A30)+IF(poznámky!C13=24,poznámky!A31)+IF(poznámky!C14=24,poznámky!A32)+IF(poznámky!C15=24,poznámky!A33)+IF(poznámky!C16=24,poznámky!A34)+IF(poznámky!C17=24,poznámky!A35)+IF(poznámky!C18=24,poznámky!A36)+IF(poznámky!C19=24,poznámky!A37)+IF(poznámky!C20=24,poznámky!A38)+IF(poznámky!C21=24,poznámky!A39)+IF(poznámky!C22=24,poznámky!A40)+IF(poznámky!C23=24,poznámky!A41)+IF(poznámky!C24=24,poznámky!A42)+IF(poznámky!C25=24,poznámky!A43)+IF(poznámky!C26=24,poznámky!A44)+IF(poznámky!C27=24,poznámky!A45)+IF(poznámky!C28=24,poznámky!A46)+IF(poznámky!C29=24,poznámky!A47)+IF(poznámky!C30=24,poznámky!A48)</f>
        <v>24</v>
      </c>
      <c r="CU27" s="172" t="s">
        <v>21</v>
      </c>
      <c r="CV27" s="173">
        <f t="shared" si="1"/>
        <v>0</v>
      </c>
      <c r="CW27" s="178" t="e">
        <f>#VALUE!</f>
        <v>#VALUE!</v>
      </c>
      <c r="CX27" s="648"/>
      <c r="CY27" s="671"/>
    </row>
    <row r="28" spans="1:103" ht="19.5" customHeight="1">
      <c r="A28" s="44">
        <v>25</v>
      </c>
      <c r="B28" s="369"/>
      <c r="C28" s="80"/>
      <c r="D28" s="81" t="s">
        <v>14</v>
      </c>
      <c r="E28" s="82"/>
      <c r="F28" s="80"/>
      <c r="G28" s="81" t="s">
        <v>14</v>
      </c>
      <c r="H28" s="82"/>
      <c r="I28" s="80"/>
      <c r="J28" s="81" t="s">
        <v>14</v>
      </c>
      <c r="K28" s="82"/>
      <c r="L28" s="80"/>
      <c r="M28" s="81" t="s">
        <v>14</v>
      </c>
      <c r="N28" s="82"/>
      <c r="O28" s="80"/>
      <c r="P28" s="81" t="s">
        <v>14</v>
      </c>
      <c r="Q28" s="82"/>
      <c r="R28" s="80"/>
      <c r="S28" s="81" t="s">
        <v>14</v>
      </c>
      <c r="T28" s="82"/>
      <c r="U28" s="80"/>
      <c r="V28" s="81" t="s">
        <v>14</v>
      </c>
      <c r="W28" s="82"/>
      <c r="X28" s="80"/>
      <c r="Y28" s="81" t="s">
        <v>14</v>
      </c>
      <c r="Z28" s="82"/>
      <c r="AA28" s="80"/>
      <c r="AB28" s="81" t="s">
        <v>14</v>
      </c>
      <c r="AC28" s="82"/>
      <c r="AD28" s="80"/>
      <c r="AE28" s="81" t="s">
        <v>14</v>
      </c>
      <c r="AF28" s="82"/>
      <c r="AG28" s="80"/>
      <c r="AH28" s="81" t="s">
        <v>14</v>
      </c>
      <c r="AI28" s="82"/>
      <c r="AJ28" s="80"/>
      <c r="AK28" s="81" t="s">
        <v>14</v>
      </c>
      <c r="AL28" s="83"/>
      <c r="AM28" s="80"/>
      <c r="AN28" s="81" t="s">
        <v>14</v>
      </c>
      <c r="AO28" s="82"/>
      <c r="AP28" s="454"/>
      <c r="AQ28" s="81" t="s">
        <v>14</v>
      </c>
      <c r="AR28" s="456"/>
      <c r="AS28" s="454"/>
      <c r="AT28" s="81" t="s">
        <v>14</v>
      </c>
      <c r="AU28" s="456"/>
      <c r="AV28" s="454"/>
      <c r="AW28" s="81" t="s">
        <v>14</v>
      </c>
      <c r="AX28" s="462"/>
      <c r="AY28" s="465"/>
      <c r="AZ28" s="81" t="s">
        <v>14</v>
      </c>
      <c r="BA28" s="462"/>
      <c r="BB28" s="466"/>
      <c r="BC28" s="81" t="s">
        <v>14</v>
      </c>
      <c r="BD28" s="459"/>
      <c r="BE28" s="465"/>
      <c r="BF28" s="81" t="s">
        <v>14</v>
      </c>
      <c r="BG28" s="462"/>
      <c r="BH28" s="360"/>
      <c r="BI28" s="81" t="s">
        <v>14</v>
      </c>
      <c r="BJ28" s="363"/>
      <c r="BK28" s="359"/>
      <c r="BL28" s="81" t="s">
        <v>14</v>
      </c>
      <c r="BM28" s="364"/>
      <c r="BN28" s="359"/>
      <c r="BO28" s="81" t="s">
        <v>14</v>
      </c>
      <c r="BP28" s="364"/>
      <c r="BQ28" s="360"/>
      <c r="BR28" s="81" t="s">
        <v>14</v>
      </c>
      <c r="BS28" s="364"/>
      <c r="BT28" s="360"/>
      <c r="BU28" s="81" t="s">
        <v>14</v>
      </c>
      <c r="BV28" s="364"/>
      <c r="BW28" s="646" t="s">
        <v>29</v>
      </c>
      <c r="BX28" s="646"/>
      <c r="BY28" s="647"/>
      <c r="BZ28" s="166">
        <f>BY29</f>
        <v>0</v>
      </c>
      <c r="CA28" s="81" t="s">
        <v>14</v>
      </c>
      <c r="CB28" s="167">
        <f>BW29</f>
        <v>0</v>
      </c>
      <c r="CC28" s="177">
        <f>BY30</f>
        <v>0</v>
      </c>
      <c r="CD28" s="81" t="s">
        <v>14</v>
      </c>
      <c r="CE28" s="167">
        <f>BW30</f>
        <v>0</v>
      </c>
      <c r="CF28" s="176">
        <f>BY31</f>
        <v>0</v>
      </c>
      <c r="CG28" s="81" t="s">
        <v>14</v>
      </c>
      <c r="CH28" s="167">
        <f>BW31</f>
        <v>0</v>
      </c>
      <c r="CI28" s="60">
        <f>BY32</f>
        <v>0</v>
      </c>
      <c r="CJ28" s="81" t="s">
        <v>14</v>
      </c>
      <c r="CK28" s="84">
        <f>BW32</f>
        <v>0</v>
      </c>
      <c r="CL28" s="60">
        <f>BY33</f>
        <v>0</v>
      </c>
      <c r="CM28" s="81" t="s">
        <v>14</v>
      </c>
      <c r="CN28" s="84">
        <f>BW33</f>
        <v>0</v>
      </c>
      <c r="CO28" s="179" t="e">
        <f>CW28+IF(BB28&gt;BD28,2,"0")+IF(BB28=BD28,1)*IF(BB28+BD28=0,0,1)+IF(BE28&gt;BG28,2,"0")+IF(BE28=BG28,1)*IF(BE28+BG28=0,0,1)+IF(BH28&gt;BJ28,2,"0")+IF(BH28=BJ28,1)*IF(BH28+BJ28=0,0,1)+IF(BK28&gt;BM28,2,"0")+IF(BK28=BM28,1)*IF(BK28+BM28=0,0,1)+IF(BN28&gt;BP28,2,"0")+IF(BN28=BP28,1)*IF(BN28+BP28=0,0,1)+IF(BQ28&gt;BS28,2,"0")+IF(BQ28=BS28,1)*IF(BQ28+BS28=0,0,1)+IF(BT28&gt;BV28,2,"0")+IF(BT28=BV28,1)*IF(BT28+BV28=0,0,1)+IF(BZ28&gt;CB28,2,"0")+IF(BZ28=CB28,1)*IF(BZ28+CB28=0,0,1)+IF(CC28&gt;CE28,2,"0")+IF(CC28=CE28,1)*IF(CC28+CE28=0,0,1)+IF(CF28&gt;CH28,2,"0")+IF(CF28=CH28,1)*IF(CF28+CH28=0,0,1)+IF(CI28&gt;CK28,2,"0")+IF(CI28=CK28,1)*IF(CI28+CK28=0,0,1)+IF(CL28&gt;CN28,2,"0")+IF(CL28=CN28,1)*IF(CL28+CN28=0,0,1)</f>
        <v>#VALUE!</v>
      </c>
      <c r="CP28" s="88">
        <f>SUM(C28,F28,I28,L28,O28,R28,U28,X28,AA28,AD28,AG28,AJ28,AM28,AP28,AS28,AV28,AY28,BB28,BE28,BH28,BK28,BN28,BQ28,BT28,BZ28,CC28,CF28,CI28,CL28)</f>
        <v>0</v>
      </c>
      <c r="CQ28" s="90" t="s">
        <v>14</v>
      </c>
      <c r="CR28" s="89">
        <f>SUM(E28,H28,K28,N28,Q28,T28,W28,Z28,AC28,AF28,AI28,AL28,AR28,CN28,AO28,AU28,AX28,BA28,BD28,BG28,BJ28,BM28,BP28,BS28,BV28,CB28,CE28,CH28,CK28)</f>
        <v>0</v>
      </c>
      <c r="CS28" s="170">
        <f t="shared" si="3"/>
        <v>0</v>
      </c>
      <c r="CT28" s="182">
        <f>IF(poznámky!C1=25,poznámky!A19)+IF(poznámky!C2=25,poznámky!A20)+IF(poznámky!C3=25,poznámky!A21)+IF(poznámky!C4=25,poznámky!A22)+IF(poznámky!C5=25,poznámky!A23)+IF(poznámky!C6=25,poznámky!A24)+IF(poznámky!C7=25,poznámky!A25)+IF(poznámky!C8=25,poznámky!A26)+IF(poznámky!C9=25,poznámky!A27)+IF(poznámky!C10=25,poznámky!A28)+IF(poznámky!C11=25,poznámky!A29)+IF(poznámky!C12=25,poznámky!A30)+IF(poznámky!C13=25,poznámky!A31)+IF(poznámky!C14=25,poznámky!A32)+IF(poznámky!C15=25,poznámky!A33)+IF(poznámky!C16=25,poznámky!A34)+IF(poznámky!C17=25,poznámky!A35)+IF(poznámky!C18=25,poznámky!A36)+IF(poznámky!C19=25,poznámky!A37)+IF(poznámky!C20=25,poznámky!A38)+IF(poznámky!C21=25,poznámky!A39)+IF(poznámky!C22=25,poznámky!A40)+IF(poznámky!C23=25,poznámky!A41)+IF(poznámky!C24=25,poznámky!A42)+IF(poznámky!C25=25,poznámky!A43)+IF(poznámky!C26=25,poznámky!A44)+IF(poznámky!C27=25,poznámky!A45)+IF(poznámky!C28=25,poznámky!A46)+IF(poznámky!C29=25,poznámky!A47)+IF(poznámky!C30=25,poznámky!A48)</f>
        <v>25</v>
      </c>
      <c r="CU28" s="172" t="s">
        <v>21</v>
      </c>
      <c r="CV28" s="173">
        <f t="shared" si="1"/>
        <v>0</v>
      </c>
      <c r="CW28" s="178" t="e">
        <f>#VALUE!</f>
        <v>#VALUE!</v>
      </c>
      <c r="CX28" s="648"/>
      <c r="CY28" s="671"/>
    </row>
    <row r="29" spans="1:103" ht="19.5" customHeight="1">
      <c r="A29" s="44">
        <v>26</v>
      </c>
      <c r="B29" s="369"/>
      <c r="C29" s="80"/>
      <c r="D29" s="81" t="s">
        <v>14</v>
      </c>
      <c r="E29" s="82"/>
      <c r="F29" s="80"/>
      <c r="G29" s="81" t="s">
        <v>14</v>
      </c>
      <c r="H29" s="82"/>
      <c r="I29" s="80"/>
      <c r="J29" s="81" t="s">
        <v>14</v>
      </c>
      <c r="K29" s="82"/>
      <c r="L29" s="80"/>
      <c r="M29" s="81" t="s">
        <v>14</v>
      </c>
      <c r="N29" s="82"/>
      <c r="O29" s="80"/>
      <c r="P29" s="81" t="s">
        <v>14</v>
      </c>
      <c r="Q29" s="82"/>
      <c r="R29" s="80"/>
      <c r="S29" s="81" t="s">
        <v>14</v>
      </c>
      <c r="T29" s="82"/>
      <c r="U29" s="80"/>
      <c r="V29" s="81" t="s">
        <v>14</v>
      </c>
      <c r="W29" s="82"/>
      <c r="X29" s="80"/>
      <c r="Y29" s="81" t="s">
        <v>14</v>
      </c>
      <c r="Z29" s="82"/>
      <c r="AA29" s="80"/>
      <c r="AB29" s="81" t="s">
        <v>14</v>
      </c>
      <c r="AC29" s="82"/>
      <c r="AD29" s="80"/>
      <c r="AE29" s="81" t="s">
        <v>14</v>
      </c>
      <c r="AF29" s="82"/>
      <c r="AG29" s="80"/>
      <c r="AH29" s="81" t="s">
        <v>14</v>
      </c>
      <c r="AI29" s="82"/>
      <c r="AJ29" s="80"/>
      <c r="AK29" s="81" t="s">
        <v>14</v>
      </c>
      <c r="AL29" s="83"/>
      <c r="AM29" s="80"/>
      <c r="AN29" s="81" t="s">
        <v>14</v>
      </c>
      <c r="AO29" s="82"/>
      <c r="AP29" s="454"/>
      <c r="AQ29" s="81" t="s">
        <v>14</v>
      </c>
      <c r="AR29" s="456"/>
      <c r="AS29" s="454"/>
      <c r="AT29" s="81" t="s">
        <v>14</v>
      </c>
      <c r="AU29" s="456"/>
      <c r="AV29" s="454"/>
      <c r="AW29" s="81" t="s">
        <v>14</v>
      </c>
      <c r="AX29" s="462"/>
      <c r="AY29" s="465"/>
      <c r="AZ29" s="81" t="s">
        <v>14</v>
      </c>
      <c r="BA29" s="462"/>
      <c r="BB29" s="466"/>
      <c r="BC29" s="81" t="s">
        <v>14</v>
      </c>
      <c r="BD29" s="459"/>
      <c r="BE29" s="465"/>
      <c r="BF29" s="81" t="s">
        <v>14</v>
      </c>
      <c r="BG29" s="462"/>
      <c r="BH29" s="360"/>
      <c r="BI29" s="81" t="s">
        <v>14</v>
      </c>
      <c r="BJ29" s="363"/>
      <c r="BK29" s="359"/>
      <c r="BL29" s="81" t="s">
        <v>14</v>
      </c>
      <c r="BM29" s="364"/>
      <c r="BN29" s="359"/>
      <c r="BO29" s="81" t="s">
        <v>14</v>
      </c>
      <c r="BP29" s="364"/>
      <c r="BQ29" s="360"/>
      <c r="BR29" s="81" t="s">
        <v>14</v>
      </c>
      <c r="BS29" s="364"/>
      <c r="BT29" s="360"/>
      <c r="BU29" s="81" t="s">
        <v>14</v>
      </c>
      <c r="BV29" s="364"/>
      <c r="BW29" s="360"/>
      <c r="BX29" s="81" t="s">
        <v>14</v>
      </c>
      <c r="BY29" s="364"/>
      <c r="BZ29" s="646">
        <v>2</v>
      </c>
      <c r="CA29" s="646"/>
      <c r="CB29" s="647"/>
      <c r="CC29" s="166">
        <f>CB30</f>
        <v>0</v>
      </c>
      <c r="CD29" s="81" t="s">
        <v>14</v>
      </c>
      <c r="CE29" s="167">
        <f>BZ30</f>
        <v>0</v>
      </c>
      <c r="CF29" s="177">
        <f>CB31</f>
        <v>0</v>
      </c>
      <c r="CG29" s="81" t="s">
        <v>14</v>
      </c>
      <c r="CH29" s="167">
        <f>BZ31</f>
        <v>0</v>
      </c>
      <c r="CI29" s="176">
        <f>CB32</f>
        <v>0</v>
      </c>
      <c r="CJ29" s="81" t="s">
        <v>14</v>
      </c>
      <c r="CK29" s="167">
        <f>BZ32</f>
        <v>0</v>
      </c>
      <c r="CL29" s="60">
        <f>CB33</f>
        <v>0</v>
      </c>
      <c r="CM29" s="81" t="s">
        <v>14</v>
      </c>
      <c r="CN29" s="84">
        <f>BZ33</f>
        <v>0</v>
      </c>
      <c r="CO29" s="179" t="e">
        <f>CW29+IF(BB29&gt;BD29,2,"0")+IF(BB29=BD29,1)*IF(BB29+BD29=0,0,1)+IF(BE29&gt;BG29,2,"0")+IF(BE29=BG29,1)*IF(BE29+BG29=0,0,1)+IF(BH29&gt;BJ29,2,"0")+IF(BH29=BJ29,1)*IF(BH29+BJ29=0,0,1)+IF(BK29&gt;BM29,2,"0")+IF(BK29=BM29,1)*IF(BK29+BM29=0,0,1)+IF(BN29&gt;BP29,2,"0")+IF(BN29=BP29,1)*IF(BN29+BP29=0,0,1)+IF(BQ29&gt;BS29,2,"0")+IF(BQ29=BS29,1)*IF(BQ29+BS29=0,0,1)+IF(BT29&gt;BV29,2,"0")+IF(BT29=BV29,1)*IF(BT29+BV29=0,0,1)+IF(BW29&gt;BY29,2,"0")+IF(BW29=BY29,1)*IF(BW29+BY29=0,0,1)+IF(CC29&gt;CE29,2,"0")+IF(CC29=CE29,1)*IF(CC29+CE29=0,0,1)+IF(CF29&gt;CH29,2,"0")+IF(CF29=CH29,1)*IF(CF29+CH29=0,0,1)+IF(CI29&gt;CK29,2,"0")+IF(CI29=CK29,1)*IF(CI29+CK29=0,0,1)+IF(CL29&gt;CN29,2,"0")+IF(CL29=CN29,1)*IF(CL29+CN29=0,0,1)</f>
        <v>#VALUE!</v>
      </c>
      <c r="CP29" s="88">
        <f>SUM(C29,F29,I29,L29,O29,R29,U29,X29,AA29,AD29,AG29,AJ29,AM29,AP29,AS29,AV29,AY29,BB29,BE29,BH29,BK29,BN29,BQ29,BT29,BW29,CC29,CF29,CI29,CL29)</f>
        <v>0</v>
      </c>
      <c r="CQ29" s="90" t="s">
        <v>14</v>
      </c>
      <c r="CR29" s="89">
        <f>SUM(E29,H29,K29,N29,Q29,T29,W29,Z29,AC29,AF29,AI29,AL29,AO29,CN29,AR29,AU29,AX29,BA29,BD29,BG29,BJ29,BM29,BP29,BS29,BV29,BY29,CE29,CH29,CK29)</f>
        <v>0</v>
      </c>
      <c r="CS29" s="170">
        <f t="shared" si="3"/>
        <v>0</v>
      </c>
      <c r="CT29" s="182">
        <f>IF(poznámky!C1=26,poznámky!A19)+IF(poznámky!C2=26,poznámky!A20)+IF(poznámky!C3=26,poznámky!A21)+IF(poznámky!C4=26,poznámky!A22)+IF(poznámky!C5=26,poznámky!A23)+IF(poznámky!C6=26,poznámky!A24)+IF(poznámky!C7=26,poznámky!A25)+IF(poznámky!C8=26,poznámky!A26)+IF(poznámky!C9=26,poznámky!A27)+IF(poznámky!C10=26,poznámky!A28)+IF(poznámky!C11=26,poznámky!A29)+IF(poznámky!C12=26,poznámky!A30)+IF(poznámky!C13=26,poznámky!A31)+IF(poznámky!C14=26,poznámky!A32)+IF(poznámky!C15=26,poznámky!A33)+IF(poznámky!C16=26,poznámky!A34)+IF(poznámky!C17=26,poznámky!A35)+IF(poznámky!C18=26,poznámky!A36)+IF(poznámky!C19=26,poznámky!A37)+IF(poznámky!C20=26,poznámky!A38)+IF(poznámky!C21=26,poznámky!A39)+IF(poznámky!C22=26,poznámky!A40)+IF(poznámky!C23=26,poznámky!A41)+IF(poznámky!C24=26,poznámky!A42)+IF(poznámky!C25=26,poznámky!A43)+IF(poznámky!C26=26,poznámky!A44)+IF(poznámky!C27=26,poznámky!A45)+IF(poznámky!C28=26,poznámky!A46)+IF(poznámky!C29=26,poznámky!A47)+IF(poznámky!C30=26,poznámky!A48)</f>
        <v>26</v>
      </c>
      <c r="CU29" s="172" t="s">
        <v>21</v>
      </c>
      <c r="CV29" s="173">
        <f t="shared" si="1"/>
        <v>0</v>
      </c>
      <c r="CW29" s="178" t="e">
        <f>#VALUE!</f>
        <v>#VALUE!</v>
      </c>
      <c r="CX29" s="648"/>
      <c r="CY29" s="671"/>
    </row>
    <row r="30" spans="1:103" ht="19.5" customHeight="1">
      <c r="A30" s="44">
        <v>27</v>
      </c>
      <c r="B30" s="369"/>
      <c r="C30" s="80"/>
      <c r="D30" s="81" t="s">
        <v>14</v>
      </c>
      <c r="E30" s="82"/>
      <c r="F30" s="80"/>
      <c r="G30" s="81" t="s">
        <v>14</v>
      </c>
      <c r="H30" s="82"/>
      <c r="I30" s="80"/>
      <c r="J30" s="81" t="s">
        <v>14</v>
      </c>
      <c r="K30" s="82"/>
      <c r="L30" s="80"/>
      <c r="M30" s="81" t="s">
        <v>14</v>
      </c>
      <c r="N30" s="82"/>
      <c r="O30" s="80"/>
      <c r="P30" s="81" t="s">
        <v>14</v>
      </c>
      <c r="Q30" s="82"/>
      <c r="R30" s="80"/>
      <c r="S30" s="81" t="s">
        <v>14</v>
      </c>
      <c r="T30" s="82"/>
      <c r="U30" s="80"/>
      <c r="V30" s="81" t="s">
        <v>14</v>
      </c>
      <c r="W30" s="82"/>
      <c r="X30" s="80"/>
      <c r="Y30" s="81" t="s">
        <v>14</v>
      </c>
      <c r="Z30" s="82"/>
      <c r="AA30" s="80"/>
      <c r="AB30" s="81" t="s">
        <v>14</v>
      </c>
      <c r="AC30" s="82"/>
      <c r="AD30" s="80"/>
      <c r="AE30" s="81" t="s">
        <v>14</v>
      </c>
      <c r="AF30" s="82"/>
      <c r="AG30" s="80"/>
      <c r="AH30" s="81" t="s">
        <v>14</v>
      </c>
      <c r="AI30" s="82"/>
      <c r="AJ30" s="80"/>
      <c r="AK30" s="81" t="s">
        <v>14</v>
      </c>
      <c r="AL30" s="83"/>
      <c r="AM30" s="80"/>
      <c r="AN30" s="81" t="s">
        <v>14</v>
      </c>
      <c r="AO30" s="82"/>
      <c r="AP30" s="454"/>
      <c r="AQ30" s="81" t="s">
        <v>14</v>
      </c>
      <c r="AR30" s="456"/>
      <c r="AS30" s="454"/>
      <c r="AT30" s="81" t="s">
        <v>14</v>
      </c>
      <c r="AU30" s="456"/>
      <c r="AV30" s="454"/>
      <c r="AW30" s="81" t="s">
        <v>14</v>
      </c>
      <c r="AX30" s="462"/>
      <c r="AY30" s="465"/>
      <c r="AZ30" s="81" t="s">
        <v>14</v>
      </c>
      <c r="BA30" s="462"/>
      <c r="BB30" s="466"/>
      <c r="BC30" s="81" t="s">
        <v>14</v>
      </c>
      <c r="BD30" s="459"/>
      <c r="BE30" s="465"/>
      <c r="BF30" s="81" t="s">
        <v>14</v>
      </c>
      <c r="BG30" s="462"/>
      <c r="BH30" s="360"/>
      <c r="BI30" s="81" t="s">
        <v>14</v>
      </c>
      <c r="BJ30" s="363"/>
      <c r="BK30" s="359"/>
      <c r="BL30" s="81" t="s">
        <v>14</v>
      </c>
      <c r="BM30" s="364"/>
      <c r="BN30" s="359"/>
      <c r="BO30" s="81" t="s">
        <v>14</v>
      </c>
      <c r="BP30" s="364"/>
      <c r="BQ30" s="360"/>
      <c r="BR30" s="81" t="s">
        <v>14</v>
      </c>
      <c r="BS30" s="364"/>
      <c r="BT30" s="360"/>
      <c r="BU30" s="81" t="s">
        <v>14</v>
      </c>
      <c r="BV30" s="364"/>
      <c r="BW30" s="360"/>
      <c r="BX30" s="81" t="s">
        <v>14</v>
      </c>
      <c r="BY30" s="364"/>
      <c r="BZ30" s="360"/>
      <c r="CA30" s="81" t="s">
        <v>14</v>
      </c>
      <c r="CB30" s="364"/>
      <c r="CC30" s="646">
        <v>0</v>
      </c>
      <c r="CD30" s="646"/>
      <c r="CE30" s="647"/>
      <c r="CF30" s="166">
        <f>CE31</f>
        <v>0</v>
      </c>
      <c r="CG30" s="81" t="s">
        <v>14</v>
      </c>
      <c r="CH30" s="167">
        <f>CC31</f>
        <v>0</v>
      </c>
      <c r="CI30" s="177">
        <f>CE32</f>
        <v>0</v>
      </c>
      <c r="CJ30" s="81" t="s">
        <v>14</v>
      </c>
      <c r="CK30" s="167">
        <f>CC32</f>
        <v>0</v>
      </c>
      <c r="CL30" s="176">
        <f>CE33</f>
        <v>0</v>
      </c>
      <c r="CM30" s="81" t="s">
        <v>14</v>
      </c>
      <c r="CN30" s="167">
        <f>CC33</f>
        <v>0</v>
      </c>
      <c r="CO30" s="179" t="e">
        <f>CW30+IF(BB30&gt;BD30,2,"0")+IF(BB30=BD30,1)*IF(BB30+BD30=0,0,1)+IF(BE30&gt;BG30,2,"0")+IF(BE30=BG30,1)*IF(BE30+BG30=0,0,1)+IF(BH30&gt;BJ30,2,"0")+IF(BH30=BJ30,1)*IF(BH30+BJ30=0,0,1)+IF(BK30&gt;BM30,2,"0")+IF(BK30=BM30,1)*IF(BK30+BM30=0,0,1)+IF(BN30&gt;BP30,2,"0")+IF(BN30=BP30,1)*IF(BN30+BP30=0,0,1)+IF(BQ30&gt;BS30,2,"0")+IF(BQ30=BS30,1)*IF(BQ30+BS30=0,0,1)+IF(BT30&gt;BV30,2,"0")+IF(BT30=BV30,1)*IF(BT30+BV30=0,0,1)+IF(BW30&gt;BY30,2,"0")+IF(BW30=BY30,1)*IF(BW30+BY30=0,0,1)+IF(BZ30&gt;CB30,2,"0")+IF(BZ30=CB30,1)*IF(BZ30+CB30=0,0,1)+IF(CF30&gt;CH30,2,"0")+IF(CF30=CH30,1)*IF(CF30+CH30=0,0,1)+IF(CI30&gt;CK30,2,"0")+IF(CI30=CK30,1)*IF(CI30+CK30=0,0,1)+IF(CL30&gt;CN30,2,"0")+IF(CL30=CN30,1)*IF(CL30+CN30=0,0,1)</f>
        <v>#VALUE!</v>
      </c>
      <c r="CP30" s="88">
        <f>SUM(C30,F30,I30,L30,O30,R30,U30,X30,AA30,AD30,AG30,AJ30,AM30,AP30,AS30,AV30,AY30,BB30,BE30,BH30,BK30,BN30,BQ30,BT30,BW30,BZ30,CF30,CI30,CL30)</f>
        <v>0</v>
      </c>
      <c r="CQ30" s="90" t="s">
        <v>14</v>
      </c>
      <c r="CR30" s="89">
        <f>SUM(E30,H30,K30,N30,Q30,T30,W30,Z30,AC30,AF30,AL30,AO30,AR30,CN30,AI30,AU30,AX30,BA30,BD30,BG30,BJ30,BM30,BP30,BS30,BV30,BY30,CB30,CH30,CK30)</f>
        <v>0</v>
      </c>
      <c r="CS30" s="170">
        <f t="shared" si="3"/>
        <v>0</v>
      </c>
      <c r="CT30" s="184">
        <f>IF(poznámky!C1=27,poznámky!A19)+IF(poznámky!C2=27,poznámky!A20)+IF(poznámky!C3=27,poznámky!A21)+IF(poznámky!C4=27,poznámky!A22)+IF(poznámky!C5=27,poznámky!A23)+IF(poznámky!C6=27,poznámky!A24)+IF(poznámky!C7=27,poznámky!A25)+IF(poznámky!C8=27,poznámky!A26)+IF(poznámky!C9=27,poznámky!A27)+IF(poznámky!C10=27,poznámky!A28)+IF(poznámky!C11=27,poznámky!A29)+IF(poznámky!C12=27,poznámky!A30)+IF(poznámky!C13=27,poznámky!A31)+IF(poznámky!C14=27,poznámky!A32)+IF(poznámky!C15=27,poznámky!A33)+IF(poznámky!C16=27,poznámky!A34)+IF(poznámky!C17=27,poznámky!A35)+IF(poznámky!C18=27,poznámky!A36)+IF(poznámky!C19=27,poznámky!A37)+IF(poznámky!C20=27,poznámky!A38)+IF(poznámky!C21=27,poznámky!A39)+IF(poznámky!C22=27,poznámky!A40)+IF(poznámky!C23=27,poznámky!A41)+IF(poznámky!C24=27,poznámky!A42)+IF(poznámky!C25=27,poznámky!A43)+IF(poznámky!C26=27,poznámky!A44)+IF(poznámky!C27=27,poznámky!A45)+IF(poznámky!C28=27,poznámky!A46)+IF(poznámky!C29=27,poznámky!A47)+IF(poznámky!C30=27,poznámky!A48)</f>
        <v>27</v>
      </c>
      <c r="CU30" s="172" t="s">
        <v>21</v>
      </c>
      <c r="CV30" s="173">
        <f t="shared" si="1"/>
        <v>0</v>
      </c>
      <c r="CW30" s="178" t="e">
        <f>#VALUE!</f>
        <v>#VALUE!</v>
      </c>
      <c r="CX30" s="648"/>
      <c r="CY30" s="671"/>
    </row>
    <row r="31" spans="1:103" ht="19.5" customHeight="1">
      <c r="A31" s="44">
        <v>28</v>
      </c>
      <c r="B31" s="369"/>
      <c r="C31" s="80"/>
      <c r="D31" s="81" t="s">
        <v>14</v>
      </c>
      <c r="E31" s="82"/>
      <c r="F31" s="80"/>
      <c r="G31" s="81" t="s">
        <v>14</v>
      </c>
      <c r="H31" s="82"/>
      <c r="I31" s="80"/>
      <c r="J31" s="81" t="s">
        <v>14</v>
      </c>
      <c r="K31" s="82"/>
      <c r="L31" s="80"/>
      <c r="M31" s="81" t="s">
        <v>14</v>
      </c>
      <c r="N31" s="82"/>
      <c r="O31" s="80"/>
      <c r="P31" s="81" t="s">
        <v>14</v>
      </c>
      <c r="Q31" s="82"/>
      <c r="R31" s="80"/>
      <c r="S31" s="81" t="s">
        <v>14</v>
      </c>
      <c r="T31" s="82"/>
      <c r="U31" s="80"/>
      <c r="V31" s="81" t="s">
        <v>14</v>
      </c>
      <c r="W31" s="82"/>
      <c r="X31" s="80"/>
      <c r="Y31" s="81" t="s">
        <v>14</v>
      </c>
      <c r="Z31" s="82"/>
      <c r="AA31" s="80"/>
      <c r="AB31" s="81" t="s">
        <v>14</v>
      </c>
      <c r="AC31" s="82"/>
      <c r="AD31" s="80"/>
      <c r="AE31" s="81" t="s">
        <v>14</v>
      </c>
      <c r="AF31" s="82"/>
      <c r="AG31" s="80"/>
      <c r="AH31" s="81" t="s">
        <v>14</v>
      </c>
      <c r="AI31" s="82"/>
      <c r="AJ31" s="80"/>
      <c r="AK31" s="81" t="s">
        <v>14</v>
      </c>
      <c r="AL31" s="83"/>
      <c r="AM31" s="80"/>
      <c r="AN31" s="81" t="s">
        <v>14</v>
      </c>
      <c r="AO31" s="82"/>
      <c r="AP31" s="454"/>
      <c r="AQ31" s="81" t="s">
        <v>14</v>
      </c>
      <c r="AR31" s="456"/>
      <c r="AS31" s="454"/>
      <c r="AT31" s="81" t="s">
        <v>14</v>
      </c>
      <c r="AU31" s="456"/>
      <c r="AV31" s="454"/>
      <c r="AW31" s="81" t="s">
        <v>14</v>
      </c>
      <c r="AX31" s="462"/>
      <c r="AY31" s="465"/>
      <c r="AZ31" s="81" t="s">
        <v>14</v>
      </c>
      <c r="BA31" s="462"/>
      <c r="BB31" s="466"/>
      <c r="BC31" s="81" t="s">
        <v>14</v>
      </c>
      <c r="BD31" s="459"/>
      <c r="BE31" s="465"/>
      <c r="BF31" s="81" t="s">
        <v>14</v>
      </c>
      <c r="BG31" s="462"/>
      <c r="BH31" s="360"/>
      <c r="BI31" s="81" t="s">
        <v>14</v>
      </c>
      <c r="BJ31" s="363"/>
      <c r="BK31" s="359"/>
      <c r="BL31" s="81" t="s">
        <v>14</v>
      </c>
      <c r="BM31" s="364"/>
      <c r="BN31" s="359"/>
      <c r="BO31" s="81" t="s">
        <v>14</v>
      </c>
      <c r="BP31" s="364"/>
      <c r="BQ31" s="360"/>
      <c r="BR31" s="81" t="s">
        <v>14</v>
      </c>
      <c r="BS31" s="364"/>
      <c r="BT31" s="360"/>
      <c r="BU31" s="81" t="s">
        <v>14</v>
      </c>
      <c r="BV31" s="364"/>
      <c r="BW31" s="360"/>
      <c r="BX31" s="81" t="s">
        <v>14</v>
      </c>
      <c r="BY31" s="364"/>
      <c r="BZ31" s="360"/>
      <c r="CA31" s="81" t="s">
        <v>14</v>
      </c>
      <c r="CB31" s="364"/>
      <c r="CC31" s="360"/>
      <c r="CD31" s="81" t="s">
        <v>14</v>
      </c>
      <c r="CE31" s="364"/>
      <c r="CF31" s="646">
        <v>1</v>
      </c>
      <c r="CG31" s="646"/>
      <c r="CH31" s="647"/>
      <c r="CI31" s="166">
        <f>CH32</f>
        <v>0</v>
      </c>
      <c r="CJ31" s="81" t="s">
        <v>14</v>
      </c>
      <c r="CK31" s="167">
        <f>CF32</f>
        <v>0</v>
      </c>
      <c r="CL31" s="177">
        <f>CH33</f>
        <v>0</v>
      </c>
      <c r="CM31" s="81" t="s">
        <v>14</v>
      </c>
      <c r="CN31" s="167">
        <f>CF33</f>
        <v>0</v>
      </c>
      <c r="CO31" s="179" t="e">
        <f>CW31+IF(BB31&gt;BD31,2,"0")+IF(BB31=BD31,1)*IF(BB31+BD31=0,0,1)+IF(BE31&gt;BG31,2,"0")+IF(BE31=BG31,1)*IF(BE31+BG31=0,0,1)+IF(BH31&gt;BJ31,2,"0")+IF(BH31=BJ31,1)*IF(BH31+BJ31=0,0,1)+IF(BK31&gt;BM31,2,"0")+IF(BK31=BM31,1)*IF(BK31+BM31=0,0,1)+IF(BN31&gt;BP31,2,"0")+IF(BN31=BP31,1)*IF(BN31+BP31=0,0,1)+IF(BQ31&gt;BS31,2,"0")+IF(BQ31=BS31,1)*IF(BQ31+BS31=0,0,1)+IF(BT31&gt;BV31,2,"0")+IF(BT31=BV31,1)*IF(BT31+BV31=0,0,1)+IF(BW31&gt;BY31,2,"0")+IF(BW31=BY31,1)*IF(BW31+BY31=0,0,1)+IF(BZ31&gt;CB31,2,"0")+IF(BZ31=CB31,1)*IF(BZ31+CB31=0,0,1)+IF(CC31&gt;CE31,2,"0")+IF(CC31=CE31,1)*IF(CC31+CE31=0,0,1)+IF(CI31&gt;CK31,2,"0")+IF(CI31=CK31,1)*IF(CI31+CK31=0,0,1)+IF(CL31&gt;CN31,2,"0")+IF(CL31=CN31,1)*IF(CL31+CN31=0,0,1)</f>
        <v>#VALUE!</v>
      </c>
      <c r="CP31" s="88">
        <f>SUM(C31,F31,I31,L31,O31,R31,U31,X31,AA31,AD31,AG31,AJ31,AM31,AP31,AS31,AV31,AY31,BB31,BE31,BH31,BK31,BN31,BQ31,BT31,BW31,BZ31,CC31,CI31,CL31)</f>
        <v>0</v>
      </c>
      <c r="CQ31" s="90" t="s">
        <v>14</v>
      </c>
      <c r="CR31" s="89">
        <f>SUM(E31,H31,K31,N31,Q31,T31,W31,Z31,AC31,AF31,AI31,AO31,AR31,CN31,AL31,AU31,AX31,BA31,BD31,BG31,BJ31,BM31,BP31,BS31,BV31,BY31,CB31,CE31,CK31)</f>
        <v>0</v>
      </c>
      <c r="CS31" s="170">
        <f t="shared" si="3"/>
        <v>0</v>
      </c>
      <c r="CT31" s="184">
        <f>IF(poznámky!C1=28,poznámky!A19)+IF(poznámky!C2=28,poznámky!A20)+IF(poznámky!C3=28,poznámky!A21)+IF(poznámky!C4=28,poznámky!A22)+IF(poznámky!C5=28,poznámky!A23)+IF(poznámky!C6=28,poznámky!A24)+IF(poznámky!C7=28,poznámky!A25)+IF(poznámky!C8=28,poznámky!A26)+IF(poznámky!C9=28,poznámky!A27)+IF(poznámky!C10=28,poznámky!A28)+IF(poznámky!C11=28,poznámky!A29)+IF(poznámky!C12=28,poznámky!A30)+IF(poznámky!C13=28,poznámky!A31)+IF(poznámky!C14=28,poznámky!A32)+IF(poznámky!C15=28,poznámky!A33)+IF(poznámky!C16=28,poznámky!A34)+IF(poznámky!C17=28,poznámky!A35)+IF(poznámky!C18=28,poznámky!A36)+IF(poznámky!C19=28,poznámky!A37)+IF(poznámky!C20=28,poznámky!A38)+IF(poznámky!C21=28,poznámky!A39)+IF(poznámky!C22=28,poznámky!A40)+IF(poznámky!C23=28,poznámky!A41)+IF(poznámky!C24=28,poznámky!A42)+IF(poznámky!C25=28,poznámky!A43)+IF(poznámky!C26=28,poznámky!A44)+IF(poznámky!C27=28,poznámky!A45)+IF(poznámky!C28=28,poznámky!A46)+IF(poznámky!C29=28,poznámky!A47)+IF(poznámky!C30=28,poznámky!A48)</f>
        <v>28</v>
      </c>
      <c r="CU31" s="172" t="s">
        <v>21</v>
      </c>
      <c r="CV31" s="173">
        <f t="shared" si="1"/>
        <v>0</v>
      </c>
      <c r="CW31" s="178" t="e">
        <f>#VALUE!</f>
        <v>#VALUE!</v>
      </c>
      <c r="CX31" s="648"/>
      <c r="CY31" s="671"/>
    </row>
    <row r="32" spans="1:103" ht="19.5" customHeight="1">
      <c r="A32" s="44">
        <v>29</v>
      </c>
      <c r="B32" s="369"/>
      <c r="C32" s="80"/>
      <c r="D32" s="81" t="s">
        <v>14</v>
      </c>
      <c r="E32" s="82"/>
      <c r="F32" s="80"/>
      <c r="G32" s="81" t="s">
        <v>14</v>
      </c>
      <c r="H32" s="82"/>
      <c r="I32" s="80"/>
      <c r="J32" s="81" t="s">
        <v>14</v>
      </c>
      <c r="K32" s="82"/>
      <c r="L32" s="80"/>
      <c r="M32" s="81" t="s">
        <v>14</v>
      </c>
      <c r="N32" s="82"/>
      <c r="O32" s="80"/>
      <c r="P32" s="81" t="s">
        <v>14</v>
      </c>
      <c r="Q32" s="82"/>
      <c r="R32" s="80"/>
      <c r="S32" s="81" t="s">
        <v>14</v>
      </c>
      <c r="T32" s="82"/>
      <c r="U32" s="80"/>
      <c r="V32" s="81" t="s">
        <v>14</v>
      </c>
      <c r="W32" s="82"/>
      <c r="X32" s="80"/>
      <c r="Y32" s="81" t="s">
        <v>14</v>
      </c>
      <c r="Z32" s="82"/>
      <c r="AA32" s="80"/>
      <c r="AB32" s="81" t="s">
        <v>14</v>
      </c>
      <c r="AC32" s="82"/>
      <c r="AD32" s="80"/>
      <c r="AE32" s="81" t="s">
        <v>14</v>
      </c>
      <c r="AF32" s="82"/>
      <c r="AG32" s="80"/>
      <c r="AH32" s="81" t="s">
        <v>14</v>
      </c>
      <c r="AI32" s="82"/>
      <c r="AJ32" s="80"/>
      <c r="AK32" s="81" t="s">
        <v>14</v>
      </c>
      <c r="AL32" s="83"/>
      <c r="AM32" s="80"/>
      <c r="AN32" s="81" t="s">
        <v>14</v>
      </c>
      <c r="AO32" s="82"/>
      <c r="AP32" s="454"/>
      <c r="AQ32" s="81" t="s">
        <v>14</v>
      </c>
      <c r="AR32" s="456"/>
      <c r="AS32" s="454"/>
      <c r="AT32" s="81" t="s">
        <v>14</v>
      </c>
      <c r="AU32" s="456"/>
      <c r="AV32" s="454"/>
      <c r="AW32" s="81" t="s">
        <v>14</v>
      </c>
      <c r="AX32" s="462"/>
      <c r="AY32" s="465"/>
      <c r="AZ32" s="81" t="s">
        <v>14</v>
      </c>
      <c r="BA32" s="462"/>
      <c r="BB32" s="466"/>
      <c r="BC32" s="81" t="s">
        <v>14</v>
      </c>
      <c r="BD32" s="459"/>
      <c r="BE32" s="465"/>
      <c r="BF32" s="81" t="s">
        <v>14</v>
      </c>
      <c r="BG32" s="462"/>
      <c r="BH32" s="360"/>
      <c r="BI32" s="81" t="s">
        <v>14</v>
      </c>
      <c r="BJ32" s="363"/>
      <c r="BK32" s="359"/>
      <c r="BL32" s="81" t="s">
        <v>14</v>
      </c>
      <c r="BM32" s="364"/>
      <c r="BN32" s="359"/>
      <c r="BO32" s="81" t="s">
        <v>14</v>
      </c>
      <c r="BP32" s="364"/>
      <c r="BQ32" s="360"/>
      <c r="BR32" s="81" t="s">
        <v>14</v>
      </c>
      <c r="BS32" s="364"/>
      <c r="BT32" s="360"/>
      <c r="BU32" s="81" t="s">
        <v>14</v>
      </c>
      <c r="BV32" s="364"/>
      <c r="BW32" s="360"/>
      <c r="BX32" s="81" t="s">
        <v>14</v>
      </c>
      <c r="BY32" s="364"/>
      <c r="BZ32" s="360"/>
      <c r="CA32" s="81" t="s">
        <v>14</v>
      </c>
      <c r="CB32" s="364"/>
      <c r="CC32" s="360"/>
      <c r="CD32" s="81" t="s">
        <v>14</v>
      </c>
      <c r="CE32" s="364"/>
      <c r="CF32" s="360"/>
      <c r="CG32" s="81" t="s">
        <v>14</v>
      </c>
      <c r="CH32" s="364"/>
      <c r="CI32" s="646">
        <v>2</v>
      </c>
      <c r="CJ32" s="646"/>
      <c r="CK32" s="647"/>
      <c r="CL32" s="166">
        <f>CK33</f>
        <v>0</v>
      </c>
      <c r="CM32" s="81" t="s">
        <v>14</v>
      </c>
      <c r="CN32" s="167">
        <f>CI33</f>
        <v>0</v>
      </c>
      <c r="CO32" s="179" t="e">
        <f>CW32+IF(BB32&gt;BD32,2,"0")+IF(BB32=BD32,1)*IF(BB32+BD32=0,0,1)+IF(BE32&gt;BG32,2,"0")+IF(BE32=BG32,1)*IF(BE32+BG32=0,0,1)+IF(BH32&gt;BJ32,2,"0")+IF(BH32=BJ32,1)*IF(BH32+BJ32=0,0,1)+IF(BK32&gt;BM32,2,"0")+IF(BK32=BM32,1)*IF(BK32+BM32=0,0,1)+IF(BN32&gt;BP32,2,"0")+IF(BN32=BP32,1)*IF(BN32+BP32=0,0,1)+IF(BQ32&gt;BS32,2,"0")+IF(BQ32=BS32,1)*IF(BQ32+BS32=0,0,1)+IF(BT32&gt;BV32,2,"0")+IF(BT32=BV32,1)*IF(BT32+BV32=0,0,1)+IF(BW32&gt;BY32,2,"0")+IF(BW32=BY32,1)*IF(BW32+BY32=0,0,1)+IF(BZ32&gt;CB32,2,"0")+IF(BZ32=CB32,1)*IF(BZ32+CB32=0,0,1)+IF(CC32&gt;CE32,2,"0")+IF(CC32=CE32,1)*IF(CC32+CE32=0,0,1)+IF(CF32&gt;CH32,2,"0")+IF(CF32=CH32,1)*IF(CF32+CH32=0,0,1)+IF(CL32&gt;CN32,2,"0")+IF(CL32=CN32,1)*IF(CL32+CN32=0,0,1)</f>
        <v>#VALUE!</v>
      </c>
      <c r="CP32" s="88">
        <f>SUM(C32,F32,I32,L32,O32,R32,U32,X32,AA32,AD32,AG32,AJ32,AM32,AP32,AS32,AV32,AY32,BB32,BE32,BH32,BK32,BN32,BQ32,BT32,BW32,BZ32,CC32,CF32,CL32)</f>
        <v>0</v>
      </c>
      <c r="CQ32" s="90" t="s">
        <v>14</v>
      </c>
      <c r="CR32" s="89">
        <f>SUM(E32,H32,K32,N32,Q32,T32,W32,Z32,AC32,AF32,AI32,AL32,AR32,CN32,AO32,AU32,AX32,BA32,BD32,BG32,BJ32,BM32,BP32,BS32,BV32,BY32,CB32,CE32,CH32)</f>
        <v>0</v>
      </c>
      <c r="CS32" s="171">
        <f t="shared" si="3"/>
        <v>0</v>
      </c>
      <c r="CT32" s="184">
        <f>IF(poznámky!C1=29,poznámky!A19)+IF(poznámky!C2=29,poznámky!A20)+IF(poznámky!C3=29,poznámky!A21)+IF(poznámky!C4=29,poznámky!A22)+IF(poznámky!C5=29,poznámky!A23)+IF(poznámky!C6=29,poznámky!A24)+IF(poznámky!C7=29,poznámky!A25)+IF(poznámky!C8=29,poznámky!A26)+IF(poznámky!C9=29,poznámky!A27)+IF(poznámky!C10=29,poznámky!A28)+IF(poznámky!C11=29,poznámky!A29)+IF(poznámky!C12=29,poznámky!A30)+IF(poznámky!C13=29,poznámky!A31)+IF(poznámky!C14=29,poznámky!A32)+IF(poznámky!C15=29,poznámky!A33)+IF(poznámky!C16=29,poznámky!A34)+IF(poznámky!C17=29,poznámky!A35)+IF(poznámky!C18=29,poznámky!A36)+IF(poznámky!C19=29,poznámky!A37)+IF(poznámky!C20=29,poznámky!A38)+IF(poznámky!C21=29,poznámky!A39)+IF(poznámky!C22=29,poznámky!A40)+IF(poznámky!C23=29,poznámky!A41)+IF(poznámky!C24=29,poznámky!A42)+IF(poznámky!C25=29,poznámky!A43)+IF(poznámky!C26=29,poznámky!A44)+IF(poznámky!C27=29,poznámky!A45)+IF(poznámky!C28=29,poznámky!A46)+IF(poznámky!C29=29,poznámky!A47)+IF(poznámky!C30=29,poznámky!A48)</f>
        <v>29</v>
      </c>
      <c r="CU32" s="172" t="s">
        <v>21</v>
      </c>
      <c r="CV32" s="173">
        <f t="shared" si="1"/>
        <v>0</v>
      </c>
      <c r="CW32" s="178" t="e">
        <f>#VALUE!</f>
        <v>#VALUE!</v>
      </c>
      <c r="CX32" s="648"/>
      <c r="CY32" s="671"/>
    </row>
    <row r="33" spans="1:103" ht="19.5" customHeight="1" thickBot="1">
      <c r="A33" s="45">
        <v>30</v>
      </c>
      <c r="B33" s="367"/>
      <c r="C33" s="53"/>
      <c r="D33" s="54" t="s">
        <v>14</v>
      </c>
      <c r="E33" s="55"/>
      <c r="F33" s="53"/>
      <c r="G33" s="54" t="s">
        <v>14</v>
      </c>
      <c r="H33" s="55"/>
      <c r="I33" s="53"/>
      <c r="J33" s="54" t="s">
        <v>14</v>
      </c>
      <c r="K33" s="55"/>
      <c r="L33" s="53"/>
      <c r="M33" s="54" t="s">
        <v>14</v>
      </c>
      <c r="N33" s="55"/>
      <c r="O33" s="53"/>
      <c r="P33" s="54" t="s">
        <v>14</v>
      </c>
      <c r="Q33" s="55"/>
      <c r="R33" s="53"/>
      <c r="S33" s="54" t="s">
        <v>14</v>
      </c>
      <c r="T33" s="55"/>
      <c r="U33" s="53"/>
      <c r="V33" s="54" t="s">
        <v>14</v>
      </c>
      <c r="W33" s="55"/>
      <c r="X33" s="53"/>
      <c r="Y33" s="54" t="s">
        <v>14</v>
      </c>
      <c r="Z33" s="56"/>
      <c r="AA33" s="53"/>
      <c r="AB33" s="54" t="s">
        <v>14</v>
      </c>
      <c r="AC33" s="55"/>
      <c r="AD33" s="53"/>
      <c r="AE33" s="54" t="s">
        <v>14</v>
      </c>
      <c r="AF33" s="55"/>
      <c r="AG33" s="53"/>
      <c r="AH33" s="54" t="s">
        <v>14</v>
      </c>
      <c r="AI33" s="55"/>
      <c r="AJ33" s="53"/>
      <c r="AK33" s="54" t="s">
        <v>14</v>
      </c>
      <c r="AL33" s="57"/>
      <c r="AM33" s="53"/>
      <c r="AN33" s="54" t="s">
        <v>14</v>
      </c>
      <c r="AO33" s="55"/>
      <c r="AP33" s="455"/>
      <c r="AQ33" s="54" t="s">
        <v>14</v>
      </c>
      <c r="AR33" s="457"/>
      <c r="AS33" s="455"/>
      <c r="AT33" s="54" t="s">
        <v>14</v>
      </c>
      <c r="AU33" s="458"/>
      <c r="AV33" s="455"/>
      <c r="AW33" s="54" t="s">
        <v>14</v>
      </c>
      <c r="AX33" s="463"/>
      <c r="AY33" s="464"/>
      <c r="AZ33" s="54" t="s">
        <v>14</v>
      </c>
      <c r="BA33" s="463"/>
      <c r="BB33" s="467"/>
      <c r="BC33" s="54" t="s">
        <v>14</v>
      </c>
      <c r="BD33" s="460"/>
      <c r="BE33" s="464"/>
      <c r="BF33" s="54" t="s">
        <v>14</v>
      </c>
      <c r="BG33" s="463"/>
      <c r="BH33" s="361"/>
      <c r="BI33" s="54" t="s">
        <v>14</v>
      </c>
      <c r="BJ33" s="83"/>
      <c r="BK33" s="53"/>
      <c r="BL33" s="54" t="s">
        <v>14</v>
      </c>
      <c r="BM33" s="55"/>
      <c r="BN33" s="53"/>
      <c r="BO33" s="54" t="s">
        <v>14</v>
      </c>
      <c r="BP33" s="55"/>
      <c r="BQ33" s="361"/>
      <c r="BR33" s="54" t="s">
        <v>14</v>
      </c>
      <c r="BS33" s="55"/>
      <c r="BT33" s="362"/>
      <c r="BU33" s="54" t="s">
        <v>14</v>
      </c>
      <c r="BV33" s="55"/>
      <c r="BW33" s="361"/>
      <c r="BX33" s="54" t="s">
        <v>14</v>
      </c>
      <c r="BY33" s="55"/>
      <c r="BZ33" s="361"/>
      <c r="CA33" s="54" t="s">
        <v>14</v>
      </c>
      <c r="CB33" s="55"/>
      <c r="CC33" s="361"/>
      <c r="CD33" s="54" t="s">
        <v>14</v>
      </c>
      <c r="CE33" s="55"/>
      <c r="CF33" s="361"/>
      <c r="CG33" s="54" t="s">
        <v>14</v>
      </c>
      <c r="CH33" s="55"/>
      <c r="CI33" s="361"/>
      <c r="CJ33" s="54" t="s">
        <v>14</v>
      </c>
      <c r="CK33" s="55"/>
      <c r="CL33" s="678" t="s">
        <v>68</v>
      </c>
      <c r="CM33" s="679"/>
      <c r="CN33" s="680"/>
      <c r="CO33" s="179" t="e">
        <f>CW33+IF(BB33&gt;BD33,2,"0")+IF(BB33=BD33,1)*IF(BB33+BD33=0,0,1)+IF(BE33&gt;BG33,2,"0")+IF(BE33=BG33,1)*IF(BE33+BG33=0,0,1)+IF(BH33&gt;BJ33,2,"0")+IF(BH33=BJ33,1)*IF(BH33+BJ33=0,0,1)+IF(BK33&gt;BM33,2,"0")+IF(BK33=BM33,1)*IF(BK33+BM33=0,0,1)+IF(BN33&gt;BP33,2,"0")+IF(BN33=BP33,1)*IF(BN33+BP33=0,0,1)+IF(BQ33&gt;BS33,2,"0")+IF(BQ33=BS33,1)*IF(BQ33+BS33=0,0,1)+IF(BT33&gt;BV33,2,"0")+IF(BT33=BV33,1)*IF(BT33+BV33=0,0,1)+IF(BW33&gt;BY33,2,"0")+IF(BW33=BY33,1)*IF(BW33+BY33=0,0,1)+IF(BZ33&gt;CB33,2,"0")+IF(BZ33=CB33,1)*IF(BZ33+CB33=0,0,1)+IF(CC33&gt;CE33,2,"0")+IF(CC33=CE33,1)*IF(CC33+CE33=0,0,1)+IF(CF33&gt;CH33,2,"0")+IF(CF33=CH33,1)*IF(CF33+CH33=0,0,1)+IF(CI33&gt;CK33,2,"0")+IF(CI33=CK33,1)*IF(CI33+CK33=0,0,1)</f>
        <v>#VALUE!</v>
      </c>
      <c r="CP33" s="88">
        <f>SUM(C33,F33,I33,L33,O33,R33,U33,X33,AA33,AD33,AG33,AJ33,AM33,AP33,AS33,AV33,AY33,BB33,BE33,BH33,BK33,BN33,BQ33,BT33,BW33,BZ33,CC33,CF33,CI33)</f>
        <v>0</v>
      </c>
      <c r="CQ33" s="91" t="s">
        <v>14</v>
      </c>
      <c r="CR33" s="89">
        <f>SUM(E33,H33,K33,N33,Q33,T33,W33,Z33,AC33,AF33,AI33,AL33,AO33,AR33,AU33,AX33,BA33,BD33,BG33,BJ33,BM33,BP33,BS33,BV33,BY33,CB33,CE33,CH33,CK33)</f>
        <v>0</v>
      </c>
      <c r="CS33" s="171">
        <f t="shared" si="3"/>
        <v>0</v>
      </c>
      <c r="CT33" s="185">
        <f>IF(poznámky!C1=30,poznámky!A19)+IF(poznámky!C2=30,poznámky!A20)+IF(poznámky!C3=30,poznámky!A21)+IF(poznámky!C4=30,poznámky!A22)+IF(poznámky!C5=30,poznámky!A23)+IF(poznámky!C6=30,poznámky!A24)+IF(poznámky!C7=30,poznámky!A25)+IF(poznámky!C8=30,poznámky!A26)+IF(poznámky!C9=30,poznámky!A27)+IF(poznámky!C10=30,poznámky!A28)+IF(poznámky!C11=30,poznámky!A29)+IF(poznámky!C12=30,poznámky!A30)+IF(poznámky!C13=30,poznámky!A31)+IF(poznámky!C14=30,poznámky!A32)+IF(poznámky!C15=30,poznámky!A33)+IF(poznámky!C16=30,poznámky!A34)+IF(poznámky!C17=30,poznámky!A35)+IF(poznámky!C18=30,poznámky!A36)+IF(poznámky!C19=30,poznámky!A37)+IF(poznámky!C20=30,poznámky!A38)+IF(poznámky!C21=30,poznámky!A39)+IF(poznámky!C22=30,poznámky!A40)+IF(poznámky!C23=30,poznámky!A41)+IF(poznámky!C24=30,poznámky!A42)+IF(poznámky!C25=30,poznámky!A43)+IF(poznámky!C26=30,poznámky!A44)+IF(poznámky!C27=30,poznámky!A45)+IF(poznámky!C28=30,poznámky!A46)+IF(poznámky!C29=30,poznámky!A47)+IF(poznámky!C30=30,poznámky!A48)</f>
        <v>30</v>
      </c>
      <c r="CU33" s="172" t="s">
        <v>21</v>
      </c>
      <c r="CV33" s="352">
        <f t="shared" si="1"/>
        <v>0</v>
      </c>
      <c r="CW33" s="178" t="e">
        <f>#VALUE!</f>
        <v>#VALUE!</v>
      </c>
      <c r="CX33" s="648"/>
      <c r="CY33" s="671"/>
    </row>
    <row r="34" spans="1:103" ht="44.25" customHeight="1" thickTop="1">
      <c r="A34" s="677" t="s">
        <v>75</v>
      </c>
      <c r="B34" s="677"/>
      <c r="C34" s="677"/>
      <c r="D34" s="677"/>
      <c r="E34" s="677"/>
      <c r="F34" s="677"/>
      <c r="G34" s="677"/>
      <c r="H34" s="677"/>
      <c r="I34" s="677"/>
      <c r="J34" s="677"/>
      <c r="K34" s="677"/>
      <c r="L34" s="677"/>
      <c r="M34" s="677"/>
      <c r="N34" s="677"/>
      <c r="O34" s="677"/>
      <c r="P34" s="677"/>
      <c r="Q34" s="677"/>
      <c r="R34" s="677"/>
      <c r="S34" s="677"/>
      <c r="T34" s="677"/>
      <c r="U34" s="677"/>
      <c r="V34" s="677"/>
      <c r="W34" s="677"/>
      <c r="X34" s="677"/>
      <c r="Y34" s="677"/>
      <c r="Z34" s="677"/>
      <c r="AA34" s="677"/>
      <c r="AB34" s="677"/>
      <c r="AC34" s="677"/>
      <c r="AD34" s="677"/>
      <c r="AE34" s="677"/>
      <c r="AF34" s="677"/>
      <c r="AG34" s="677"/>
      <c r="AH34" s="677"/>
      <c r="AI34" s="677"/>
      <c r="AJ34" s="677"/>
      <c r="AK34" s="677"/>
      <c r="AL34" s="677"/>
      <c r="AM34" s="677"/>
      <c r="AN34" s="677"/>
      <c r="AO34" s="677"/>
      <c r="AP34" s="677"/>
      <c r="AQ34" s="677"/>
      <c r="AR34" s="677"/>
      <c r="AS34" s="677"/>
      <c r="AT34" s="677"/>
      <c r="AU34" s="677"/>
      <c r="AV34" s="677"/>
      <c r="AW34" s="677"/>
      <c r="AX34" s="677"/>
      <c r="AY34" s="677"/>
      <c r="AZ34" s="677"/>
      <c r="BA34" s="677"/>
      <c r="BB34" s="677"/>
      <c r="BC34" s="677"/>
      <c r="BD34" s="677"/>
      <c r="BE34" s="677"/>
      <c r="BF34" s="677"/>
      <c r="BG34" s="677"/>
      <c r="BH34" s="677"/>
      <c r="BI34" s="677"/>
      <c r="BJ34" s="677"/>
      <c r="BK34" s="677"/>
      <c r="BL34" s="677"/>
      <c r="BM34" s="677"/>
      <c r="BN34" s="677"/>
      <c r="BO34" s="677"/>
      <c r="BP34" s="677"/>
      <c r="BQ34" s="677"/>
      <c r="BR34" s="677"/>
      <c r="BS34" s="677"/>
      <c r="BT34" s="677"/>
      <c r="BU34" s="677"/>
      <c r="BV34" s="677"/>
      <c r="BW34" s="677"/>
      <c r="BX34" s="677"/>
      <c r="BY34" s="677"/>
      <c r="BZ34" s="677"/>
      <c r="CA34" s="677"/>
      <c r="CB34" s="677"/>
      <c r="CC34" s="677"/>
      <c r="CD34" s="677"/>
      <c r="CE34" s="677"/>
      <c r="CF34" s="677"/>
      <c r="CG34" s="677"/>
      <c r="CH34" s="677"/>
      <c r="CI34" s="677"/>
      <c r="CJ34" s="677"/>
      <c r="CK34" s="677"/>
      <c r="CL34" s="677"/>
      <c r="CM34" s="677"/>
      <c r="CN34" s="677"/>
      <c r="CO34" s="677"/>
      <c r="CP34" s="677"/>
      <c r="CQ34" s="677"/>
      <c r="CR34" s="677"/>
      <c r="CS34" s="677"/>
      <c r="CT34" s="677"/>
      <c r="CU34" s="677"/>
      <c r="CV34" s="677"/>
      <c r="CX34" s="648"/>
      <c r="CY34" s="671"/>
    </row>
    <row r="36" spans="1:103">
      <c r="A36" s="644" t="s">
        <v>114</v>
      </c>
      <c r="B36" s="644"/>
      <c r="C36" s="644"/>
      <c r="D36" s="644"/>
      <c r="E36" s="644"/>
      <c r="F36" s="644"/>
      <c r="G36" s="644"/>
      <c r="H36" s="644"/>
      <c r="I36" s="644"/>
      <c r="J36" s="644"/>
      <c r="K36" s="644"/>
      <c r="L36" s="644"/>
      <c r="M36" s="644"/>
      <c r="N36" s="644"/>
      <c r="O36" s="644"/>
      <c r="P36" s="644"/>
      <c r="Q36" s="644"/>
      <c r="R36" s="644"/>
      <c r="S36" s="644"/>
      <c r="T36" s="644"/>
      <c r="U36" s="644"/>
      <c r="V36" s="644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4"/>
      <c r="AK36" s="644"/>
      <c r="AL36" s="644"/>
      <c r="AM36" s="644"/>
      <c r="AN36" s="644"/>
      <c r="AO36" s="644"/>
      <c r="AP36" s="644"/>
      <c r="AQ36" s="644"/>
      <c r="AR36" s="644"/>
      <c r="AS36" s="644"/>
      <c r="AT36" s="644"/>
      <c r="AU36" s="645"/>
      <c r="AV36" s="645"/>
      <c r="AW36" s="645"/>
      <c r="AX36" s="645"/>
      <c r="AY36" s="645"/>
      <c r="AZ36" s="645"/>
      <c r="BA36" s="645"/>
      <c r="BB36" s="645"/>
      <c r="BC36" s="645"/>
      <c r="BD36" s="645"/>
      <c r="BE36" s="645"/>
      <c r="BF36" s="645"/>
      <c r="BG36" s="645"/>
      <c r="BH36" s="645"/>
      <c r="BI36" s="645"/>
      <c r="BJ36" s="645"/>
      <c r="BK36" s="645"/>
      <c r="BL36" s="645"/>
      <c r="BM36" s="645"/>
      <c r="BN36" s="645"/>
      <c r="BO36" s="645"/>
      <c r="BP36" s="645"/>
      <c r="BQ36" s="645"/>
      <c r="BR36" s="645"/>
      <c r="BS36" s="645"/>
      <c r="BT36" s="645"/>
      <c r="BU36" s="645"/>
      <c r="BV36" s="645"/>
      <c r="BW36" s="645"/>
      <c r="BX36" s="645"/>
      <c r="BY36" s="645"/>
      <c r="BZ36" s="645"/>
      <c r="CA36" s="645"/>
      <c r="CB36" s="645"/>
      <c r="CC36" s="645"/>
      <c r="CD36" s="645"/>
      <c r="CE36" s="645"/>
      <c r="CF36" s="645"/>
      <c r="CG36" s="645"/>
      <c r="CH36" s="645"/>
      <c r="CI36" s="645"/>
      <c r="CJ36" s="645"/>
      <c r="CK36" s="645"/>
      <c r="CL36" s="645"/>
      <c r="CM36" s="645"/>
      <c r="CN36" s="645"/>
    </row>
    <row r="37" spans="1:103">
      <c r="A37" s="645"/>
      <c r="B37" s="645"/>
      <c r="C37" s="645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645"/>
      <c r="Q37" s="645"/>
      <c r="R37" s="645"/>
      <c r="S37" s="645"/>
      <c r="T37" s="645"/>
      <c r="U37" s="645"/>
      <c r="V37" s="645"/>
      <c r="W37" s="645"/>
      <c r="X37" s="645"/>
      <c r="Y37" s="645"/>
      <c r="Z37" s="645"/>
      <c r="AA37" s="645"/>
      <c r="AB37" s="645"/>
      <c r="AC37" s="645"/>
      <c r="AD37" s="645"/>
      <c r="AE37" s="645"/>
      <c r="AF37" s="645"/>
      <c r="AG37" s="645"/>
      <c r="AH37" s="645"/>
      <c r="AI37" s="645"/>
      <c r="AJ37" s="645"/>
      <c r="AK37" s="645"/>
      <c r="AL37" s="645"/>
      <c r="AM37" s="645"/>
      <c r="AN37" s="645"/>
      <c r="AO37" s="645"/>
      <c r="AP37" s="645"/>
      <c r="AQ37" s="645"/>
      <c r="AR37" s="645"/>
      <c r="AS37" s="645"/>
      <c r="AT37" s="645"/>
      <c r="AU37" s="645"/>
      <c r="AV37" s="645"/>
      <c r="AW37" s="645"/>
      <c r="AX37" s="645"/>
      <c r="AY37" s="645"/>
      <c r="AZ37" s="645"/>
      <c r="BA37" s="645"/>
      <c r="BB37" s="645"/>
      <c r="BC37" s="645"/>
      <c r="BD37" s="645"/>
      <c r="BE37" s="645"/>
      <c r="BF37" s="645"/>
      <c r="BG37" s="645"/>
      <c r="BH37" s="645"/>
      <c r="BI37" s="645"/>
      <c r="BJ37" s="645"/>
      <c r="BK37" s="645"/>
      <c r="BL37" s="645"/>
      <c r="BM37" s="645"/>
      <c r="BN37" s="645"/>
      <c r="BO37" s="645"/>
      <c r="BP37" s="645"/>
      <c r="BQ37" s="645"/>
      <c r="BR37" s="645"/>
      <c r="BS37" s="645"/>
      <c r="BT37" s="645"/>
      <c r="BU37" s="645"/>
      <c r="BV37" s="645"/>
      <c r="BW37" s="645"/>
      <c r="BX37" s="645"/>
      <c r="BY37" s="645"/>
      <c r="BZ37" s="645"/>
      <c r="CA37" s="645"/>
      <c r="CB37" s="645"/>
      <c r="CC37" s="645"/>
      <c r="CD37" s="645"/>
      <c r="CE37" s="645"/>
      <c r="CF37" s="645"/>
      <c r="CG37" s="645"/>
      <c r="CH37" s="645"/>
      <c r="CI37" s="645"/>
      <c r="CJ37" s="645"/>
      <c r="CK37" s="645"/>
      <c r="CL37" s="645"/>
      <c r="CM37" s="645"/>
      <c r="CN37" s="645"/>
    </row>
    <row r="38" spans="1:103" ht="22.5" customHeight="1">
      <c r="A38" s="645"/>
      <c r="B38" s="645"/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645"/>
      <c r="AI38" s="645"/>
      <c r="AJ38" s="645"/>
      <c r="AK38" s="645"/>
      <c r="AL38" s="645"/>
      <c r="AM38" s="645"/>
      <c r="AN38" s="645"/>
      <c r="AO38" s="645"/>
      <c r="AP38" s="645"/>
      <c r="AQ38" s="645"/>
      <c r="AR38" s="645"/>
      <c r="AS38" s="645"/>
      <c r="AT38" s="645"/>
      <c r="AU38" s="645"/>
      <c r="AV38" s="645"/>
      <c r="AW38" s="645"/>
      <c r="AX38" s="645"/>
      <c r="AY38" s="645"/>
      <c r="AZ38" s="645"/>
      <c r="BA38" s="645"/>
      <c r="BB38" s="645"/>
      <c r="BC38" s="645"/>
      <c r="BD38" s="645"/>
      <c r="BE38" s="645"/>
      <c r="BF38" s="645"/>
      <c r="BG38" s="645"/>
      <c r="BH38" s="645"/>
      <c r="BI38" s="645"/>
      <c r="BJ38" s="645"/>
      <c r="BK38" s="645"/>
      <c r="BL38" s="645"/>
      <c r="BM38" s="645"/>
      <c r="BN38" s="645"/>
      <c r="BO38" s="645"/>
      <c r="BP38" s="645"/>
      <c r="BQ38" s="645"/>
      <c r="BR38" s="645"/>
      <c r="BS38" s="645"/>
      <c r="BT38" s="645"/>
      <c r="BU38" s="645"/>
      <c r="BV38" s="645"/>
      <c r="BW38" s="645"/>
      <c r="BX38" s="645"/>
      <c r="BY38" s="645"/>
      <c r="BZ38" s="645"/>
      <c r="CA38" s="645"/>
      <c r="CB38" s="645"/>
      <c r="CC38" s="645"/>
      <c r="CD38" s="645"/>
      <c r="CE38" s="645"/>
      <c r="CF38" s="645"/>
      <c r="CG38" s="645"/>
      <c r="CH38" s="645"/>
      <c r="CI38" s="645"/>
      <c r="CJ38" s="645"/>
      <c r="CK38" s="645"/>
      <c r="CL38" s="645"/>
      <c r="CM38" s="645"/>
      <c r="CN38" s="645"/>
    </row>
    <row r="41" spans="1:103">
      <c r="A41" s="663" t="s">
        <v>74</v>
      </c>
      <c r="B41" s="664"/>
      <c r="C41" s="664"/>
      <c r="D41" s="664"/>
      <c r="E41" s="664"/>
      <c r="F41" s="664"/>
      <c r="G41" s="664"/>
      <c r="H41" s="664"/>
      <c r="I41" s="664"/>
      <c r="J41" s="664"/>
      <c r="K41" s="664"/>
      <c r="L41" s="664"/>
      <c r="M41" s="664"/>
      <c r="N41" s="664"/>
      <c r="O41" s="664"/>
      <c r="P41" s="664"/>
      <c r="Q41" s="664"/>
      <c r="R41" s="664"/>
      <c r="S41" s="664"/>
      <c r="T41" s="664"/>
      <c r="U41" s="664"/>
      <c r="V41" s="664"/>
      <c r="W41" s="664"/>
      <c r="X41" s="664"/>
      <c r="Y41" s="664"/>
      <c r="Z41" s="664"/>
      <c r="AA41" s="664"/>
      <c r="AB41" s="664"/>
      <c r="AC41" s="664"/>
      <c r="AD41" s="664"/>
      <c r="AE41" s="664"/>
      <c r="AF41" s="664"/>
      <c r="AG41" s="664"/>
      <c r="AH41" s="664"/>
      <c r="AI41" s="664"/>
      <c r="AJ41" s="664"/>
      <c r="AK41" s="664"/>
      <c r="AL41" s="664"/>
      <c r="AM41" s="664"/>
      <c r="AN41" s="664"/>
      <c r="AO41" s="664"/>
      <c r="AP41" s="664"/>
      <c r="AQ41" s="664"/>
      <c r="AR41" s="664"/>
      <c r="AS41" s="664"/>
      <c r="AT41" s="664"/>
      <c r="AU41" s="665"/>
      <c r="AV41" s="665"/>
      <c r="AW41" s="665"/>
      <c r="AX41" s="665"/>
      <c r="AY41" s="665"/>
      <c r="AZ41" s="665"/>
      <c r="BA41" s="665"/>
      <c r="BB41" s="665"/>
      <c r="BC41" s="665"/>
      <c r="BD41" s="665"/>
      <c r="BE41" s="665"/>
      <c r="BF41" s="665"/>
      <c r="BG41" s="665"/>
      <c r="BH41" s="665"/>
      <c r="BI41" s="665"/>
      <c r="BJ41" s="665"/>
      <c r="BK41" s="665"/>
      <c r="BL41" s="665"/>
      <c r="BM41" s="665"/>
      <c r="BN41" s="665"/>
      <c r="BO41" s="665"/>
      <c r="BP41" s="665"/>
      <c r="BQ41" s="665"/>
      <c r="BR41" s="665"/>
      <c r="BS41" s="665"/>
      <c r="BT41" s="665"/>
      <c r="BU41" s="665"/>
      <c r="BV41" s="665"/>
      <c r="BW41" s="665"/>
      <c r="BX41" s="665"/>
      <c r="BY41" s="665"/>
      <c r="BZ41" s="665"/>
      <c r="CA41" s="665"/>
      <c r="CB41" s="665"/>
      <c r="CC41" s="665"/>
      <c r="CD41" s="665"/>
      <c r="CE41" s="665"/>
      <c r="CF41" s="665"/>
      <c r="CG41" s="665"/>
      <c r="CH41" s="665"/>
      <c r="CI41" s="665"/>
      <c r="CJ41" s="665"/>
      <c r="CK41" s="665"/>
      <c r="CL41" s="665"/>
      <c r="CM41" s="665"/>
      <c r="CN41" s="665"/>
      <c r="CO41" s="665"/>
      <c r="CP41" s="665"/>
      <c r="CQ41" s="665"/>
      <c r="CR41" s="665"/>
      <c r="CS41" s="665"/>
      <c r="CT41" s="665"/>
      <c r="CU41" s="665"/>
      <c r="CV41" s="665"/>
    </row>
    <row r="42" spans="1:103">
      <c r="A42" s="665"/>
      <c r="B42" s="665"/>
      <c r="C42" s="665"/>
      <c r="D42" s="665"/>
      <c r="E42" s="665"/>
      <c r="F42" s="665"/>
      <c r="G42" s="665"/>
      <c r="H42" s="665"/>
      <c r="I42" s="665"/>
      <c r="J42" s="665"/>
      <c r="K42" s="665"/>
      <c r="L42" s="665"/>
      <c r="M42" s="665"/>
      <c r="N42" s="665"/>
      <c r="O42" s="665"/>
      <c r="P42" s="665"/>
      <c r="Q42" s="665"/>
      <c r="R42" s="665"/>
      <c r="S42" s="665"/>
      <c r="T42" s="665"/>
      <c r="U42" s="665"/>
      <c r="V42" s="665"/>
      <c r="W42" s="665"/>
      <c r="X42" s="665"/>
      <c r="Y42" s="665"/>
      <c r="Z42" s="665"/>
      <c r="AA42" s="665"/>
      <c r="AB42" s="665"/>
      <c r="AC42" s="665"/>
      <c r="AD42" s="665"/>
      <c r="AE42" s="665"/>
      <c r="AF42" s="665"/>
      <c r="AG42" s="665"/>
      <c r="AH42" s="665"/>
      <c r="AI42" s="665"/>
      <c r="AJ42" s="665"/>
      <c r="AK42" s="665"/>
      <c r="AL42" s="665"/>
      <c r="AM42" s="665"/>
      <c r="AN42" s="665"/>
      <c r="AO42" s="665"/>
      <c r="AP42" s="665"/>
      <c r="AQ42" s="665"/>
      <c r="AR42" s="665"/>
      <c r="AS42" s="665"/>
      <c r="AT42" s="665"/>
      <c r="AU42" s="665"/>
      <c r="AV42" s="665"/>
      <c r="AW42" s="665"/>
      <c r="AX42" s="665"/>
      <c r="AY42" s="665"/>
      <c r="AZ42" s="665"/>
      <c r="BA42" s="665"/>
      <c r="BB42" s="665"/>
      <c r="BC42" s="665"/>
      <c r="BD42" s="665"/>
      <c r="BE42" s="665"/>
      <c r="BF42" s="665"/>
      <c r="BG42" s="665"/>
      <c r="BH42" s="665"/>
      <c r="BI42" s="665"/>
      <c r="BJ42" s="665"/>
      <c r="BK42" s="665"/>
      <c r="BL42" s="665"/>
      <c r="BM42" s="665"/>
      <c r="BN42" s="665"/>
      <c r="BO42" s="665"/>
      <c r="BP42" s="665"/>
      <c r="BQ42" s="665"/>
      <c r="BR42" s="665"/>
      <c r="BS42" s="665"/>
      <c r="BT42" s="665"/>
      <c r="BU42" s="665"/>
      <c r="BV42" s="665"/>
      <c r="BW42" s="665"/>
      <c r="BX42" s="665"/>
      <c r="BY42" s="665"/>
      <c r="BZ42" s="665"/>
      <c r="CA42" s="665"/>
      <c r="CB42" s="665"/>
      <c r="CC42" s="665"/>
      <c r="CD42" s="665"/>
      <c r="CE42" s="665"/>
      <c r="CF42" s="665"/>
      <c r="CG42" s="665"/>
      <c r="CH42" s="665"/>
      <c r="CI42" s="665"/>
      <c r="CJ42" s="665"/>
      <c r="CK42" s="665"/>
      <c r="CL42" s="665"/>
      <c r="CM42" s="665"/>
      <c r="CN42" s="665"/>
      <c r="CO42" s="665"/>
      <c r="CP42" s="665"/>
      <c r="CQ42" s="665"/>
      <c r="CR42" s="665"/>
      <c r="CS42" s="665"/>
      <c r="CT42" s="665"/>
      <c r="CU42" s="665"/>
      <c r="CV42" s="665"/>
    </row>
    <row r="43" spans="1:103">
      <c r="A43" s="665"/>
      <c r="B43" s="665"/>
      <c r="C43" s="665"/>
      <c r="D43" s="665"/>
      <c r="E43" s="665"/>
      <c r="F43" s="665"/>
      <c r="G43" s="665"/>
      <c r="H43" s="665"/>
      <c r="I43" s="665"/>
      <c r="J43" s="665"/>
      <c r="K43" s="665"/>
      <c r="L43" s="665"/>
      <c r="M43" s="665"/>
      <c r="N43" s="665"/>
      <c r="O43" s="665"/>
      <c r="P43" s="665"/>
      <c r="Q43" s="665"/>
      <c r="R43" s="665"/>
      <c r="S43" s="665"/>
      <c r="T43" s="665"/>
      <c r="U43" s="665"/>
      <c r="V43" s="665"/>
      <c r="W43" s="665"/>
      <c r="X43" s="665"/>
      <c r="Y43" s="665"/>
      <c r="Z43" s="665"/>
      <c r="AA43" s="665"/>
      <c r="AB43" s="665"/>
      <c r="AC43" s="665"/>
      <c r="AD43" s="665"/>
      <c r="AE43" s="665"/>
      <c r="AF43" s="665"/>
      <c r="AG43" s="665"/>
      <c r="AH43" s="665"/>
      <c r="AI43" s="665"/>
      <c r="AJ43" s="665"/>
      <c r="AK43" s="665"/>
      <c r="AL43" s="665"/>
      <c r="AM43" s="665"/>
      <c r="AN43" s="665"/>
      <c r="AO43" s="665"/>
      <c r="AP43" s="665"/>
      <c r="AQ43" s="665"/>
      <c r="AR43" s="665"/>
      <c r="AS43" s="665"/>
      <c r="AT43" s="665"/>
      <c r="AU43" s="665"/>
      <c r="AV43" s="665"/>
      <c r="AW43" s="665"/>
      <c r="AX43" s="665"/>
      <c r="AY43" s="665"/>
      <c r="AZ43" s="665"/>
      <c r="BA43" s="665"/>
      <c r="BB43" s="665"/>
      <c r="BC43" s="665"/>
      <c r="BD43" s="665"/>
      <c r="BE43" s="665"/>
      <c r="BF43" s="665"/>
      <c r="BG43" s="665"/>
      <c r="BH43" s="665"/>
      <c r="BI43" s="665"/>
      <c r="BJ43" s="665"/>
      <c r="BK43" s="665"/>
      <c r="BL43" s="665"/>
      <c r="BM43" s="665"/>
      <c r="BN43" s="665"/>
      <c r="BO43" s="665"/>
      <c r="BP43" s="665"/>
      <c r="BQ43" s="665"/>
      <c r="BR43" s="665"/>
      <c r="BS43" s="665"/>
      <c r="BT43" s="665"/>
      <c r="BU43" s="665"/>
      <c r="BV43" s="665"/>
      <c r="BW43" s="665"/>
      <c r="BX43" s="665"/>
      <c r="BY43" s="665"/>
      <c r="BZ43" s="665"/>
      <c r="CA43" s="665"/>
      <c r="CB43" s="665"/>
      <c r="CC43" s="665"/>
      <c r="CD43" s="665"/>
      <c r="CE43" s="665"/>
      <c r="CF43" s="665"/>
      <c r="CG43" s="665"/>
      <c r="CH43" s="665"/>
      <c r="CI43" s="665"/>
      <c r="CJ43" s="665"/>
      <c r="CK43" s="665"/>
      <c r="CL43" s="665"/>
      <c r="CM43" s="665"/>
      <c r="CN43" s="665"/>
      <c r="CO43" s="665"/>
      <c r="CP43" s="665"/>
      <c r="CQ43" s="665"/>
      <c r="CR43" s="665"/>
      <c r="CS43" s="665"/>
      <c r="CT43" s="665"/>
      <c r="CU43" s="665"/>
      <c r="CV43" s="665"/>
    </row>
    <row r="44" spans="1:103" ht="13.5" customHeight="1">
      <c r="B44" s="515"/>
    </row>
    <row r="45" spans="1:103" ht="20.25" customHeight="1">
      <c r="B45" s="521" t="s">
        <v>113</v>
      </c>
      <c r="AM45" s="524"/>
    </row>
    <row r="46" spans="1:103" ht="20.25">
      <c r="B46" s="517"/>
    </row>
    <row r="47" spans="1:103" ht="19.5" customHeight="1">
      <c r="B47" s="518" t="s">
        <v>96</v>
      </c>
      <c r="K47" s="517" t="s">
        <v>97</v>
      </c>
      <c r="L47" s="516"/>
      <c r="T47" s="518" t="s">
        <v>109</v>
      </c>
      <c r="U47" s="516"/>
      <c r="V47" s="516"/>
      <c r="W47" s="516"/>
      <c r="X47" s="516"/>
      <c r="Y47" s="516"/>
      <c r="Z47" s="516"/>
      <c r="AA47" s="516"/>
      <c r="AB47" s="516"/>
      <c r="AC47" s="517" t="s">
        <v>110</v>
      </c>
      <c r="AD47" s="516"/>
      <c r="AE47" s="516"/>
      <c r="AM47" s="522"/>
    </row>
    <row r="48" spans="1:103" ht="20.25">
      <c r="B48" s="518" t="s">
        <v>98</v>
      </c>
      <c r="K48" s="517" t="s">
        <v>99</v>
      </c>
      <c r="L48" s="516"/>
      <c r="T48" s="520" t="s">
        <v>111</v>
      </c>
      <c r="U48" s="516"/>
      <c r="V48" s="516"/>
      <c r="W48" s="516"/>
      <c r="X48" s="516"/>
      <c r="Y48" s="516"/>
      <c r="Z48" s="516"/>
      <c r="AA48" s="516"/>
      <c r="AB48" s="516"/>
      <c r="AC48" s="517" t="s">
        <v>102</v>
      </c>
      <c r="AD48" s="516"/>
      <c r="AE48" s="516"/>
      <c r="AM48" s="523"/>
    </row>
    <row r="49" spans="2:39" ht="19.5" customHeight="1">
      <c r="B49" s="519" t="s">
        <v>100</v>
      </c>
      <c r="K49" s="517" t="s">
        <v>101</v>
      </c>
      <c r="L49" s="516"/>
      <c r="T49" s="520" t="s">
        <v>112</v>
      </c>
      <c r="U49" s="516"/>
      <c r="V49" s="516"/>
      <c r="W49" s="516"/>
      <c r="X49" s="516"/>
      <c r="Y49" s="516"/>
      <c r="Z49" s="516"/>
      <c r="AA49" s="516"/>
      <c r="AB49" s="516"/>
      <c r="AC49" s="517" t="s">
        <v>102</v>
      </c>
      <c r="AD49" s="516"/>
      <c r="AE49" s="516"/>
      <c r="AM49" s="522"/>
    </row>
    <row r="50" spans="2:39" ht="20.25">
      <c r="B50" s="518" t="s">
        <v>103</v>
      </c>
      <c r="K50" s="517" t="s">
        <v>102</v>
      </c>
      <c r="L50" s="516"/>
    </row>
    <row r="51" spans="2:39" ht="20.25">
      <c r="B51" s="520" t="s">
        <v>104</v>
      </c>
      <c r="K51" s="517" t="s">
        <v>105</v>
      </c>
      <c r="L51" s="516"/>
    </row>
    <row r="52" spans="2:39" ht="20.25">
      <c r="B52" s="520" t="s">
        <v>106</v>
      </c>
      <c r="K52" s="517" t="s">
        <v>107</v>
      </c>
      <c r="L52" s="516"/>
    </row>
    <row r="53" spans="2:39" ht="20.25">
      <c r="B53" s="520" t="s">
        <v>108</v>
      </c>
      <c r="K53" s="517" t="s">
        <v>102</v>
      </c>
      <c r="L53" s="516"/>
    </row>
    <row r="54" spans="2:39" ht="20.25" customHeight="1">
      <c r="B54" s="518"/>
      <c r="C54" s="516"/>
      <c r="D54" s="516"/>
      <c r="E54" s="516"/>
      <c r="F54" s="516"/>
      <c r="G54" s="516"/>
      <c r="H54" s="516"/>
      <c r="I54" s="516"/>
      <c r="J54" s="516"/>
      <c r="K54" s="517"/>
      <c r="L54" s="516"/>
      <c r="M54" s="516"/>
    </row>
    <row r="55" spans="2:39" ht="20.25">
      <c r="B55" s="520"/>
      <c r="C55" s="516"/>
      <c r="D55" s="516"/>
      <c r="E55" s="516"/>
      <c r="F55" s="516"/>
      <c r="G55" s="516"/>
      <c r="H55" s="516"/>
      <c r="I55" s="516"/>
      <c r="J55" s="516"/>
      <c r="K55" s="517"/>
      <c r="L55" s="516"/>
      <c r="M55" s="516"/>
    </row>
    <row r="56" spans="2:39" ht="20.25">
      <c r="B56" s="520"/>
      <c r="C56" s="516"/>
      <c r="D56" s="516"/>
      <c r="E56" s="516"/>
      <c r="F56" s="516"/>
      <c r="G56" s="516"/>
      <c r="H56" s="516"/>
      <c r="I56" s="516"/>
      <c r="J56" s="516"/>
      <c r="K56" s="517"/>
      <c r="L56" s="516"/>
      <c r="M56" s="516"/>
      <c r="N56" s="516"/>
    </row>
    <row r="57" spans="2:39" ht="20.25">
      <c r="B57" s="520"/>
      <c r="C57" s="516"/>
      <c r="D57" s="516"/>
      <c r="E57" s="516"/>
      <c r="F57" s="516"/>
      <c r="G57" s="516"/>
      <c r="H57" s="516"/>
      <c r="I57" s="516"/>
      <c r="J57" s="516"/>
      <c r="K57" s="517"/>
      <c r="L57" s="516"/>
      <c r="M57" s="516"/>
    </row>
  </sheetData>
  <mergeCells count="102">
    <mergeCell ref="CY1:CY34"/>
    <mergeCell ref="A1:CN1"/>
    <mergeCell ref="CL3:CN3"/>
    <mergeCell ref="AM16:AO16"/>
    <mergeCell ref="AP17:AR17"/>
    <mergeCell ref="AM2:AO2"/>
    <mergeCell ref="U10:W10"/>
    <mergeCell ref="CT3:CV3"/>
    <mergeCell ref="CC3:CE3"/>
    <mergeCell ref="CL2:CN2"/>
    <mergeCell ref="AJ15:AL15"/>
    <mergeCell ref="BH23:BJ23"/>
    <mergeCell ref="BE22:BG22"/>
    <mergeCell ref="BQ2:BS2"/>
    <mergeCell ref="AY2:BA2"/>
    <mergeCell ref="BW2:BY2"/>
    <mergeCell ref="BZ2:CB2"/>
    <mergeCell ref="BQ3:BS3"/>
    <mergeCell ref="R9:T9"/>
    <mergeCell ref="O8:Q8"/>
    <mergeCell ref="A34:CV34"/>
    <mergeCell ref="X11:Z11"/>
    <mergeCell ref="AA12:AC12"/>
    <mergeCell ref="CL33:CN33"/>
    <mergeCell ref="CI32:CK32"/>
    <mergeCell ref="C4:E4"/>
    <mergeCell ref="F5:H5"/>
    <mergeCell ref="L7:N7"/>
    <mergeCell ref="I6:K6"/>
    <mergeCell ref="A41:CV43"/>
    <mergeCell ref="CT2:CV2"/>
    <mergeCell ref="AJ2:AL2"/>
    <mergeCell ref="AJ3:AL3"/>
    <mergeCell ref="AS3:AU3"/>
    <mergeCell ref="AS2:AU2"/>
    <mergeCell ref="BB3:BD3"/>
    <mergeCell ref="BE3:BG3"/>
    <mergeCell ref="AD3:AF3"/>
    <mergeCell ref="BW3:BY3"/>
    <mergeCell ref="BZ3:CB3"/>
    <mergeCell ref="BT2:BV2"/>
    <mergeCell ref="BN2:BP2"/>
    <mergeCell ref="AV3:AX3"/>
    <mergeCell ref="BH3:BJ3"/>
    <mergeCell ref="BK3:BM3"/>
    <mergeCell ref="BN3:BP3"/>
    <mergeCell ref="C2:E2"/>
    <mergeCell ref="F2:H2"/>
    <mergeCell ref="I2:K2"/>
    <mergeCell ref="L2:N2"/>
    <mergeCell ref="U2:W2"/>
    <mergeCell ref="C3:E3"/>
    <mergeCell ref="F3:H3"/>
    <mergeCell ref="I3:K3"/>
    <mergeCell ref="L3:N3"/>
    <mergeCell ref="O3:Q3"/>
    <mergeCell ref="BW28:BY28"/>
    <mergeCell ref="BT27:BV27"/>
    <mergeCell ref="BZ29:CB29"/>
    <mergeCell ref="R3:T3"/>
    <mergeCell ref="U3:W3"/>
    <mergeCell ref="X3:Z3"/>
    <mergeCell ref="O2:Q2"/>
    <mergeCell ref="AA3:AC3"/>
    <mergeCell ref="R2:T2"/>
    <mergeCell ref="X2:Z2"/>
    <mergeCell ref="AA2:AC2"/>
    <mergeCell ref="AD13:AF13"/>
    <mergeCell ref="AG14:AI14"/>
    <mergeCell ref="AD2:AF2"/>
    <mergeCell ref="AM3:AO3"/>
    <mergeCell ref="AP3:AR3"/>
    <mergeCell ref="AG3:AI3"/>
    <mergeCell ref="AG2:AI2"/>
    <mergeCell ref="BK2:BM2"/>
    <mergeCell ref="BB2:BD2"/>
    <mergeCell ref="BB21:BD21"/>
    <mergeCell ref="AY20:BA20"/>
    <mergeCell ref="A36:CN38"/>
    <mergeCell ref="BK24:BM24"/>
    <mergeCell ref="AS18:AU18"/>
    <mergeCell ref="CX3:CX34"/>
    <mergeCell ref="CW1:CX1"/>
    <mergeCell ref="CC2:CE2"/>
    <mergeCell ref="CF2:CH2"/>
    <mergeCell ref="CI2:CK2"/>
    <mergeCell ref="CO1:CV1"/>
    <mergeCell ref="CP2:CR2"/>
    <mergeCell ref="CF3:CH3"/>
    <mergeCell ref="CI3:CK3"/>
    <mergeCell ref="CF31:CH31"/>
    <mergeCell ref="CP3:CR3"/>
    <mergeCell ref="BE2:BG2"/>
    <mergeCell ref="BH2:BJ2"/>
    <mergeCell ref="AV2:AX2"/>
    <mergeCell ref="AY3:BA3"/>
    <mergeCell ref="AV19:AX19"/>
    <mergeCell ref="AP2:AR2"/>
    <mergeCell ref="BT3:BV3"/>
    <mergeCell ref="BN25:BP25"/>
    <mergeCell ref="CC30:CE30"/>
    <mergeCell ref="BQ26:BS26"/>
  </mergeCells>
  <phoneticPr fontId="17" type="noConversion"/>
  <pageMargins left="0.19685039370078741" right="0" top="1.7716535433070868" bottom="0.19685039370078741" header="0.51181102362204722" footer="0.51181102362204722"/>
  <pageSetup paperSize="8" scale="7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Y179"/>
  <sheetViews>
    <sheetView showGridLines="0" zoomScale="75" zoomScaleNormal="70" workbookViewId="0">
      <selection activeCell="X33" sqref="X33"/>
    </sheetView>
  </sheetViews>
  <sheetFormatPr defaultRowHeight="21.75" customHeight="1"/>
  <cols>
    <col min="1" max="1" width="4" style="1" customWidth="1"/>
    <col min="2" max="2" width="10.42578125" bestFit="1" customWidth="1"/>
    <col min="3" max="3" width="3.140625" customWidth="1"/>
    <col min="4" max="4" width="1" customWidth="1"/>
    <col min="5" max="6" width="3.140625" customWidth="1"/>
    <col min="7" max="7" width="1" customWidth="1"/>
    <col min="8" max="9" width="3.140625" customWidth="1"/>
    <col min="10" max="10" width="1" customWidth="1"/>
    <col min="11" max="12" width="3.140625" customWidth="1"/>
    <col min="13" max="13" width="1" customWidth="1"/>
    <col min="14" max="15" width="3.140625" customWidth="1"/>
    <col min="16" max="16" width="1" customWidth="1"/>
    <col min="17" max="17" width="3.140625" customWidth="1"/>
    <col min="18" max="18" width="3.28515625" customWidth="1"/>
    <col min="19" max="19" width="1" customWidth="1"/>
    <col min="20" max="20" width="3.42578125" customWidth="1"/>
    <col min="21" max="21" width="3.140625" customWidth="1"/>
    <col min="22" max="22" width="1" customWidth="1"/>
    <col min="23" max="24" width="3.140625" customWidth="1"/>
    <col min="25" max="25" width="1" customWidth="1"/>
    <col min="26" max="27" width="3.140625" customWidth="1"/>
    <col min="28" max="28" width="1" customWidth="1"/>
    <col min="29" max="30" width="3.140625" customWidth="1"/>
    <col min="31" max="31" width="1" customWidth="1"/>
    <col min="32" max="33" width="3.140625" customWidth="1"/>
    <col min="34" max="34" width="1" customWidth="1"/>
    <col min="35" max="36" width="3.140625" customWidth="1"/>
    <col min="37" max="37" width="1" customWidth="1"/>
    <col min="38" max="39" width="3.140625" customWidth="1"/>
    <col min="40" max="40" width="1" customWidth="1"/>
    <col min="41" max="42" width="3.140625" customWidth="1"/>
    <col min="43" max="43" width="1" customWidth="1"/>
    <col min="44" max="45" width="3.140625" customWidth="1"/>
    <col min="46" max="46" width="1" customWidth="1"/>
    <col min="47" max="47" width="3.140625" customWidth="1"/>
    <col min="48" max="48" width="5.7109375" customWidth="1"/>
    <col min="49" max="49" width="4.7109375" customWidth="1"/>
    <col min="50" max="50" width="1" customWidth="1"/>
    <col min="51" max="51" width="4.7109375" customWidth="1"/>
    <col min="52" max="52" width="6.7109375" customWidth="1"/>
    <col min="53" max="53" width="4.7109375" customWidth="1"/>
    <col min="54" max="54" width="1" customWidth="1"/>
    <col min="55" max="55" width="11.5703125" bestFit="1" customWidth="1"/>
    <col min="56" max="56" width="5.7109375" customWidth="1"/>
    <col min="57" max="57" width="4.7109375" customWidth="1"/>
    <col min="58" max="58" width="1" customWidth="1"/>
    <col min="59" max="59" width="4.7109375" customWidth="1"/>
    <col min="60" max="60" width="6.7109375" customWidth="1"/>
    <col min="61" max="61" width="4.7109375" customWidth="1"/>
    <col min="62" max="62" width="1" customWidth="1"/>
    <col min="63" max="63" width="11.5703125" bestFit="1" customWidth="1"/>
  </cols>
  <sheetData>
    <row r="1" spans="1:71" ht="21.75" customHeight="1" thickTop="1" thickBot="1">
      <c r="A1" s="672" t="s">
        <v>91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3"/>
      <c r="AL1" s="673"/>
      <c r="AM1" s="673"/>
      <c r="AN1" s="673"/>
      <c r="AO1" s="673"/>
      <c r="AP1" s="673"/>
      <c r="AQ1" s="673"/>
      <c r="AR1" s="673"/>
      <c r="AS1" s="673"/>
      <c r="AT1" s="673"/>
      <c r="AU1" s="674"/>
      <c r="AV1" s="711" t="s">
        <v>0</v>
      </c>
      <c r="AW1" s="712"/>
      <c r="AX1" s="712"/>
      <c r="AY1" s="712"/>
      <c r="AZ1" s="712"/>
      <c r="BA1" s="712"/>
      <c r="BB1" s="712"/>
      <c r="BC1" s="712"/>
      <c r="BD1" s="687" t="s">
        <v>19</v>
      </c>
      <c r="BE1" s="673"/>
      <c r="BF1" s="673"/>
      <c r="BG1" s="673"/>
      <c r="BH1" s="673"/>
      <c r="BI1" s="673"/>
      <c r="BJ1" s="673"/>
      <c r="BK1" s="674"/>
      <c r="BM1" s="384"/>
    </row>
    <row r="2" spans="1:71" ht="21.75" customHeight="1" thickBot="1">
      <c r="A2" s="2"/>
      <c r="B2" s="3" t="s">
        <v>20</v>
      </c>
      <c r="C2" s="669">
        <v>1</v>
      </c>
      <c r="D2" s="669"/>
      <c r="E2" s="669"/>
      <c r="F2" s="652">
        <v>2</v>
      </c>
      <c r="G2" s="652"/>
      <c r="H2" s="652"/>
      <c r="I2" s="652">
        <v>3</v>
      </c>
      <c r="J2" s="652"/>
      <c r="K2" s="652"/>
      <c r="L2" s="652">
        <v>4</v>
      </c>
      <c r="M2" s="652"/>
      <c r="N2" s="652"/>
      <c r="O2" s="652">
        <v>5</v>
      </c>
      <c r="P2" s="652"/>
      <c r="Q2" s="652"/>
      <c r="R2" s="652">
        <v>6</v>
      </c>
      <c r="S2" s="652"/>
      <c r="T2" s="652"/>
      <c r="U2" s="652">
        <v>7</v>
      </c>
      <c r="V2" s="652"/>
      <c r="W2" s="652"/>
      <c r="X2" s="652">
        <v>8</v>
      </c>
      <c r="Y2" s="652"/>
      <c r="Z2" s="652"/>
      <c r="AA2" s="652">
        <v>9</v>
      </c>
      <c r="AB2" s="652"/>
      <c r="AC2" s="652"/>
      <c r="AD2" s="652">
        <v>10</v>
      </c>
      <c r="AE2" s="652"/>
      <c r="AF2" s="652"/>
      <c r="AG2" s="652">
        <v>11</v>
      </c>
      <c r="AH2" s="652"/>
      <c r="AI2" s="652"/>
      <c r="AJ2" s="651">
        <v>12</v>
      </c>
      <c r="AK2" s="651"/>
      <c r="AL2" s="652"/>
      <c r="AM2" s="651">
        <v>13</v>
      </c>
      <c r="AN2" s="651"/>
      <c r="AO2" s="652"/>
      <c r="AP2" s="651">
        <v>14</v>
      </c>
      <c r="AQ2" s="651"/>
      <c r="AR2" s="652"/>
      <c r="AS2" s="651">
        <v>15</v>
      </c>
      <c r="AT2" s="651"/>
      <c r="AU2" s="652"/>
      <c r="AV2" s="101">
        <v>16</v>
      </c>
      <c r="AW2" s="708">
        <v>17</v>
      </c>
      <c r="AX2" s="708"/>
      <c r="AY2" s="708"/>
      <c r="AZ2" s="102">
        <v>18</v>
      </c>
      <c r="BA2" s="713">
        <v>19</v>
      </c>
      <c r="BB2" s="714"/>
      <c r="BC2" s="714"/>
      <c r="BD2" s="16">
        <v>20</v>
      </c>
      <c r="BE2" s="690">
        <v>21</v>
      </c>
      <c r="BF2" s="690"/>
      <c r="BG2" s="690"/>
      <c r="BH2" s="16">
        <v>22</v>
      </c>
      <c r="BI2" s="690">
        <v>23</v>
      </c>
      <c r="BJ2" s="709"/>
      <c r="BK2" s="710"/>
      <c r="BM2" s="705" t="s">
        <v>86</v>
      </c>
      <c r="BN2" s="705"/>
      <c r="BO2" s="705"/>
      <c r="BP2" s="705"/>
      <c r="BQ2" s="705"/>
      <c r="BR2" s="705"/>
      <c r="BS2" s="705"/>
    </row>
    <row r="3" spans="1:71" ht="21.75" customHeight="1">
      <c r="A3" s="5"/>
      <c r="B3" s="6" t="s">
        <v>13</v>
      </c>
      <c r="C3" s="661" t="str">
        <f>B4</f>
        <v>Filip</v>
      </c>
      <c r="D3" s="661"/>
      <c r="E3" s="661"/>
      <c r="F3" s="661" t="str">
        <f>B5</f>
        <v>Horst</v>
      </c>
      <c r="G3" s="661"/>
      <c r="H3" s="661"/>
      <c r="I3" s="661" t="str">
        <f>B6</f>
        <v>Zdeněk</v>
      </c>
      <c r="J3" s="661"/>
      <c r="K3" s="661"/>
      <c r="L3" s="661" t="str">
        <f>B7</f>
        <v>Ondřej</v>
      </c>
      <c r="M3" s="661"/>
      <c r="N3" s="661"/>
      <c r="O3" s="661" t="str">
        <f>B8</f>
        <v>Romana</v>
      </c>
      <c r="P3" s="661"/>
      <c r="Q3" s="661"/>
      <c r="R3" s="661" t="str">
        <f>B9</f>
        <v>Honza</v>
      </c>
      <c r="S3" s="661"/>
      <c r="T3" s="661"/>
      <c r="U3" s="661" t="str">
        <f>B10</f>
        <v>Dára</v>
      </c>
      <c r="V3" s="661"/>
      <c r="W3" s="661"/>
      <c r="X3" s="661" t="str">
        <f>B11</f>
        <v>Tomáš</v>
      </c>
      <c r="Y3" s="661"/>
      <c r="Z3" s="661"/>
      <c r="AA3" s="683" t="str">
        <f>B12</f>
        <v>Siddha</v>
      </c>
      <c r="AB3" s="683"/>
      <c r="AC3" s="683"/>
      <c r="AD3" s="660" t="str">
        <f>B13</f>
        <v>Jirka</v>
      </c>
      <c r="AE3" s="660"/>
      <c r="AF3" s="660"/>
      <c r="AG3" s="662">
        <f>B14</f>
        <v>0</v>
      </c>
      <c r="AH3" s="662"/>
      <c r="AI3" s="662"/>
      <c r="AJ3" s="656">
        <f>B15</f>
        <v>0</v>
      </c>
      <c r="AK3" s="656"/>
      <c r="AL3" s="696"/>
      <c r="AM3" s="657">
        <f>B16</f>
        <v>0</v>
      </c>
      <c r="AN3" s="657"/>
      <c r="AO3" s="657"/>
      <c r="AP3" s="656">
        <f>B17</f>
        <v>0</v>
      </c>
      <c r="AQ3" s="656"/>
      <c r="AR3" s="657"/>
      <c r="AS3" s="656">
        <f>B18</f>
        <v>0</v>
      </c>
      <c r="AT3" s="656"/>
      <c r="AU3" s="657"/>
      <c r="AV3" s="103" t="s">
        <v>9</v>
      </c>
      <c r="AW3" s="694" t="s">
        <v>10</v>
      </c>
      <c r="AX3" s="694"/>
      <c r="AY3" s="694"/>
      <c r="AZ3" s="104" t="s">
        <v>11</v>
      </c>
      <c r="BA3" s="695" t="s">
        <v>12</v>
      </c>
      <c r="BB3" s="695"/>
      <c r="BC3" s="695"/>
      <c r="BD3" s="17" t="s">
        <v>9</v>
      </c>
      <c r="BE3" s="691" t="s">
        <v>10</v>
      </c>
      <c r="BF3" s="692"/>
      <c r="BG3" s="693"/>
      <c r="BH3" s="18" t="s">
        <v>11</v>
      </c>
      <c r="BI3" s="684" t="s">
        <v>12</v>
      </c>
      <c r="BJ3" s="685"/>
      <c r="BK3" s="686"/>
      <c r="BM3" s="705"/>
      <c r="BN3" s="705"/>
      <c r="BO3" s="705"/>
      <c r="BP3" s="705"/>
      <c r="BQ3" s="705"/>
      <c r="BR3" s="705"/>
      <c r="BS3" s="705"/>
    </row>
    <row r="4" spans="1:71" ht="21.75" customHeight="1">
      <c r="A4" s="44">
        <v>1</v>
      </c>
      <c r="B4" s="387" t="str">
        <f>poznámky!D1</f>
        <v>Filip</v>
      </c>
      <c r="C4" s="647" t="s">
        <v>15</v>
      </c>
      <c r="D4" s="647"/>
      <c r="E4" s="647"/>
      <c r="F4" s="7">
        <f>E5</f>
        <v>0</v>
      </c>
      <c r="G4" s="8" t="s">
        <v>14</v>
      </c>
      <c r="H4" s="9">
        <f>C5</f>
        <v>25</v>
      </c>
      <c r="I4" s="7">
        <f>E6</f>
        <v>19</v>
      </c>
      <c r="J4" s="8" t="s">
        <v>14</v>
      </c>
      <c r="K4" s="9">
        <f>C6</f>
        <v>20</v>
      </c>
      <c r="L4" s="7">
        <f>E7</f>
        <v>11</v>
      </c>
      <c r="M4" s="8" t="s">
        <v>14</v>
      </c>
      <c r="N4" s="9">
        <f>C7</f>
        <v>25</v>
      </c>
      <c r="O4" s="7">
        <f>E8</f>
        <v>25</v>
      </c>
      <c r="P4" s="8" t="s">
        <v>14</v>
      </c>
      <c r="Q4" s="9">
        <f>C8</f>
        <v>7</v>
      </c>
      <c r="R4" s="7">
        <f>E9</f>
        <v>24</v>
      </c>
      <c r="S4" s="8" t="s">
        <v>14</v>
      </c>
      <c r="T4" s="9">
        <f>C9</f>
        <v>5</v>
      </c>
      <c r="U4" s="7">
        <f>E10</f>
        <v>18</v>
      </c>
      <c r="V4" s="8" t="s">
        <v>14</v>
      </c>
      <c r="W4" s="9">
        <f>C10</f>
        <v>20</v>
      </c>
      <c r="X4" s="7">
        <f>E11</f>
        <v>25</v>
      </c>
      <c r="Y4" s="8" t="s">
        <v>14</v>
      </c>
      <c r="Z4" s="9">
        <f>C11</f>
        <v>8</v>
      </c>
      <c r="AA4" s="582">
        <f>E12</f>
        <v>0</v>
      </c>
      <c r="AB4" s="583" t="s">
        <v>14</v>
      </c>
      <c r="AC4" s="584">
        <f>C12</f>
        <v>0</v>
      </c>
      <c r="AD4" s="48">
        <f>E13</f>
        <v>13</v>
      </c>
      <c r="AE4" s="49" t="s">
        <v>14</v>
      </c>
      <c r="AF4" s="50">
        <f>C13</f>
        <v>13</v>
      </c>
      <c r="AG4" s="538">
        <f>E14</f>
        <v>0</v>
      </c>
      <c r="AH4" s="539" t="s">
        <v>14</v>
      </c>
      <c r="AI4" s="535">
        <f>C14</f>
        <v>0</v>
      </c>
      <c r="AJ4" s="60">
        <f>E15</f>
        <v>0</v>
      </c>
      <c r="AK4" s="61" t="s">
        <v>14</v>
      </c>
      <c r="AL4" s="62">
        <f>C15</f>
        <v>0</v>
      </c>
      <c r="AM4" s="60">
        <f>E16</f>
        <v>0</v>
      </c>
      <c r="AN4" s="61" t="s">
        <v>14</v>
      </c>
      <c r="AO4" s="84">
        <f>C16</f>
        <v>0</v>
      </c>
      <c r="AP4" s="60">
        <f>E17</f>
        <v>0</v>
      </c>
      <c r="AQ4" s="61" t="s">
        <v>14</v>
      </c>
      <c r="AR4" s="84">
        <f>C17</f>
        <v>0</v>
      </c>
      <c r="AS4" s="60">
        <f>E18</f>
        <v>0</v>
      </c>
      <c r="AT4" s="61" t="s">
        <v>14</v>
      </c>
      <c r="AU4" s="62">
        <f>C18</f>
        <v>0</v>
      </c>
      <c r="AV4" s="105">
        <f>IF(F4&gt;H4,2,"0")+IF(F4=H4,1)*IF(F4+H4=0,0,1)+IF(I4&gt;K4,2,"0")+IF(I4=K4,1)*IF(I4+K4=0,0,1)+IF(L4&gt;N4,2,"0")+IF(L4=N4,1)*IF(L4+N4=0,0,1)+IF(O4&gt;Q4,2,"0")+IF(O4=Q4,1)*IF(O4+Q4=0,0,1)+IF(R4&gt;T4,2,"0")+IF(R4=T4,1)*IF(R4+T4=0,0,1)+IF(U4&gt;W4,2,"0")+IF(U4=W4,1)*IF(U4+W4=0,0,1)+IF(X4&gt;Z4,2,"0")+IF(X4=Z4,1)*IF(X4+Z4=0,0,1)+IF(AA4&gt;AC4,2,"0")+IF(AA4=AC4,1)*IF(AA4+AC4=0,0,1)+IF(AD4&gt;AF4,2,"0")+IF(AD4=AF4,1)*IF(AD4+AF4=0,0,1)+IF(AG4&gt;AI4,2,"0")+IF(AG4=AI4,1)*IF(AG4+AI4=0,0,1)+IF(AJ4&gt;AL4,2,"0")+IF(AJ4=AL4,1)*IF(AJ4+AL4=0,0,1)+IF(AM4&gt;AO4,2,"0")+IF(AM4=AO4,1)*IF(AM4+AO4=0,0,1)+IF(AP4&gt;AR4,2,"0")+IF(AP4=AR4,1)*IF(AP4+AR4=0,0,1)+IF(AS4&gt;AU4,2,"0")+IF(AS4=AU4,1)*IF(AS4+AU4=0,0,1)</f>
        <v>7</v>
      </c>
      <c r="AW4" s="106">
        <f>SUM(F4,I4,L4,O4,R4,U4,X4,AA4,AD4,AG4,AJ4,AM4,AP4,AS4)</f>
        <v>135</v>
      </c>
      <c r="AX4" s="107" t="s">
        <v>14</v>
      </c>
      <c r="AY4" s="108">
        <f>SUM(H4,K4,N4,Q4,T4,W4,Z4,AC4,AF4,AI4,AL4,AO4,AR4,AU4)</f>
        <v>123</v>
      </c>
      <c r="AZ4" s="109">
        <f t="shared" ref="AZ4:AZ14" si="0">AW4-AY4</f>
        <v>12</v>
      </c>
      <c r="BA4" s="110">
        <f>IF(poznámky!K1=1,poznámky!A19)+IF(poznámky!K2=1,poznámky!A20)+IF(poznámky!K3=1,poznámky!A21)+IF(poznámky!K4=1,poznámky!A22)+IF(poznámky!K5=1,poznámky!A23)+IF(poznámky!K6=1,poznámky!A24)+IF(poznámky!K7=1,poznámky!A25)+IF(poznámky!K8=1,poznámky!A26)+IF(poznámky!K9=1,poznámky!A27)+IF(poznámky!K10=1,poznámky!A28)+IF(poznámky!K11=1,poznámky!A29)+IF(poznámky!K12=1,poznámky!A30)+IF(poznámky!K13=1,poznámky!A31)+IF(poznámky!K14=1,poznámky!A32)+IF(poznámky!K15=1,poznámky!A33)</f>
        <v>5</v>
      </c>
      <c r="BB4" s="111" t="s">
        <v>21</v>
      </c>
      <c r="BC4" s="112" t="str">
        <f t="shared" ref="BC4:BC18" si="1">B4</f>
        <v>Filip</v>
      </c>
      <c r="BD4" s="19">
        <f>SUM(AV4,poznámky!E1)</f>
        <v>39</v>
      </c>
      <c r="BE4" s="20">
        <f>SUM(AW4,poznámky!F1)</f>
        <v>545</v>
      </c>
      <c r="BF4" s="21" t="s">
        <v>14</v>
      </c>
      <c r="BG4" s="22">
        <f>SUM(AY4,poznámky!H1)</f>
        <v>221</v>
      </c>
      <c r="BH4" s="23">
        <f t="shared" ref="BH4:BH18" si="2">BE4-BG4</f>
        <v>324</v>
      </c>
      <c r="BI4" s="35">
        <f>IF(poznámky!S1=1,poznámky!A19)+IF(poznámky!S2=1,poznámky!A20)+IF(poznámky!S3=1,poznámky!A21)+IF(poznámky!S4=1,poznámky!A22)+IF(poznámky!S5=1,poznámky!A23)+IF(poznámky!S6=1,poznámky!A24)+IF(poznámky!S7=1,poznámky!A25)+IF(poznámky!S8=1,poznámky!A26)+IF(poznámky!S9=1,poznámky!A27)+IF(poznámky!S10=1,poznámky!A28)+IF(poznámky!S11=1,poznámky!A29)+IF(poznámky!S12=1,poznámky!A30)+IF(poznámky!S13=1,poznámky!A31)+IF(poznámky!S14=1,poznámky!A32)+IF(poznámky!S15=1,poznámky!A33)</f>
        <v>3</v>
      </c>
      <c r="BJ4" s="43" t="s">
        <v>21</v>
      </c>
      <c r="BK4" s="36" t="str">
        <f t="shared" ref="BK4:BK18" si="3">B4</f>
        <v>Filip</v>
      </c>
      <c r="BM4" s="705"/>
      <c r="BN4" s="705"/>
      <c r="BO4" s="705"/>
      <c r="BP4" s="705"/>
      <c r="BQ4" s="705"/>
      <c r="BR4" s="705"/>
      <c r="BS4" s="705"/>
    </row>
    <row r="5" spans="1:71" ht="21.75" customHeight="1">
      <c r="A5" s="44">
        <v>2</v>
      </c>
      <c r="B5" s="387" t="str">
        <f>poznámky!D2</f>
        <v>Horst</v>
      </c>
      <c r="C5" s="477">
        <v>25</v>
      </c>
      <c r="D5" s="478" t="s">
        <v>14</v>
      </c>
      <c r="E5" s="479">
        <v>0</v>
      </c>
      <c r="F5" s="647" t="s">
        <v>16</v>
      </c>
      <c r="G5" s="647"/>
      <c r="H5" s="647"/>
      <c r="I5" s="14">
        <f>H6</f>
        <v>20</v>
      </c>
      <c r="J5" s="8" t="s">
        <v>14</v>
      </c>
      <c r="K5" s="15">
        <f>F6</f>
        <v>16</v>
      </c>
      <c r="L5" s="14">
        <f>H7</f>
        <v>23</v>
      </c>
      <c r="M5" s="8" t="s">
        <v>14</v>
      </c>
      <c r="N5" s="15">
        <f>F7</f>
        <v>14</v>
      </c>
      <c r="O5" s="14">
        <f>H8</f>
        <v>25</v>
      </c>
      <c r="P5" s="8" t="s">
        <v>14</v>
      </c>
      <c r="Q5" s="15">
        <f>F8</f>
        <v>7</v>
      </c>
      <c r="R5" s="14">
        <f>H9</f>
        <v>25</v>
      </c>
      <c r="S5" s="8" t="s">
        <v>14</v>
      </c>
      <c r="T5" s="15">
        <f>F9</f>
        <v>0</v>
      </c>
      <c r="U5" s="14">
        <f>H10</f>
        <v>25</v>
      </c>
      <c r="V5" s="8" t="s">
        <v>14</v>
      </c>
      <c r="W5" s="15">
        <f>F10</f>
        <v>6</v>
      </c>
      <c r="X5" s="14">
        <f>H11</f>
        <v>25</v>
      </c>
      <c r="Y5" s="8" t="s">
        <v>14</v>
      </c>
      <c r="Z5" s="15">
        <f>F11</f>
        <v>1</v>
      </c>
      <c r="AA5" s="585">
        <f>H12</f>
        <v>0</v>
      </c>
      <c r="AB5" s="583" t="s">
        <v>14</v>
      </c>
      <c r="AC5" s="586">
        <f>F12</f>
        <v>0</v>
      </c>
      <c r="AD5" s="51">
        <f>H13</f>
        <v>25</v>
      </c>
      <c r="AE5" s="49" t="s">
        <v>14</v>
      </c>
      <c r="AF5" s="52">
        <f>F13</f>
        <v>7</v>
      </c>
      <c r="AG5" s="540">
        <f>H14</f>
        <v>0</v>
      </c>
      <c r="AH5" s="539" t="s">
        <v>14</v>
      </c>
      <c r="AI5" s="541">
        <f>F14</f>
        <v>0</v>
      </c>
      <c r="AJ5" s="60">
        <f>H15</f>
        <v>0</v>
      </c>
      <c r="AK5" s="61" t="s">
        <v>14</v>
      </c>
      <c r="AL5" s="63">
        <f>F15</f>
        <v>0</v>
      </c>
      <c r="AM5" s="175">
        <f>H16</f>
        <v>0</v>
      </c>
      <c r="AN5" s="61" t="s">
        <v>14</v>
      </c>
      <c r="AO5" s="85">
        <f>F16</f>
        <v>0</v>
      </c>
      <c r="AP5" s="175">
        <f>H17</f>
        <v>0</v>
      </c>
      <c r="AQ5" s="61" t="s">
        <v>14</v>
      </c>
      <c r="AR5" s="85">
        <f>F17</f>
        <v>0</v>
      </c>
      <c r="AS5" s="60">
        <f>H18</f>
        <v>0</v>
      </c>
      <c r="AT5" s="61" t="s">
        <v>14</v>
      </c>
      <c r="AU5" s="63">
        <f>F18</f>
        <v>0</v>
      </c>
      <c r="AV5" s="105">
        <f>IF(C5&gt;E5,2,"0")+IF(C5=E5,1)*IF(C5+E5=0,0,1)+IF(I5&gt;K5,2,"0")+IF(I5=K5,1)*IF(I5+K5=0,0,1)+IF(L5&gt;N5,2,"0")+IF(L5=N5,1)*IF(L5+N5=0,0,1)+IF(O5&gt;Q5,2,"0")+IF(O5=Q5,1)*IF(O5+Q5=0,0,1)+IF(R5&gt;T5,2,"0")+IF(R5=T5,1)*IF(R5+T5=0,0,1)+IF(U5&gt;W5,2,"0")+IF(U5=W5,1)*IF(U5+W5=0,0,1)+IF(X5&gt;Z5,2,"0")+IF(X5=Z5,1)*IF(X5+Z5=0,0,1)+IF(AA5&gt;AC5,2,"0")+IF(AA5=AC5,1)*IF(AA5+AC5=0,0,1)+IF(AD5&gt;AF5,2,"0")+IF(AD5=AF5,1)*IF(AD5+AF5=0,0,1)+IF(AG5&gt;AI5,2,"0")+IF(AG5=AI5,1)*IF(AG5+AI5=0,0,1)+IF(AJ5&gt;AL5,2,"0")+IF(AJ5=AL5,1)*IF(AJ5+AL5=0,0,1)+IF(AM5&gt;AO5,2,"0")+IF(AM5=AO5,1)*IF(AM5+AO5=0,0,1)+IF(AP5&gt;AR5,2,"0")+IF(AP5=AR5,1)*IF(AP5+AR5=0,0,1)+IF(AS5&gt;AU5,2,"0")+IF(AS5=AU5,1)*IF(AS5+AU5=0,0,1)</f>
        <v>16</v>
      </c>
      <c r="AW5" s="106">
        <f>SUM(C5,I5,L5,O5,R5,U5,X5,AA5,AD5,AG5,AJ5,AM5,AP5,AS5)</f>
        <v>193</v>
      </c>
      <c r="AX5" s="107" t="s">
        <v>14</v>
      </c>
      <c r="AY5" s="108">
        <f>SUM(E5,K5,N5,Q5,T5,W5,Z5,AC5,AF5,AI5,AL5,AO5,AR5,AU5)</f>
        <v>51</v>
      </c>
      <c r="AZ5" s="109">
        <f t="shared" si="0"/>
        <v>142</v>
      </c>
      <c r="BA5" s="110">
        <f>IF(poznámky!K1=2,poznámky!A19)+IF(poznámky!K2=2,poznámky!A20)+IF(poznámky!K3=2,poznámky!A21)+IF(poznámky!K4=2,poznámky!A22)+IF(poznámky!K5=2,poznámky!A23)+IF(poznámky!K6=2,poznámky!A24)+IF(poznámky!K7=2,poznámky!A25)+IF(poznámky!K8=2,poznámky!A26)+IF(poznámky!K9=2,poznámky!A27)+IF(poznámky!K10=2,poznámky!A28)+IF(poznámky!K11=2,poznámky!A29)+IF(poznámky!K12=2,poznámky!A30)+IF(poznámky!K13=2,poznámky!A31)+IF(poznámky!K14=2,poznámky!A32)+IF(poznámky!K15=2,poznámky!A33)</f>
        <v>1</v>
      </c>
      <c r="BB5" s="111" t="s">
        <v>21</v>
      </c>
      <c r="BC5" s="112" t="str">
        <f t="shared" si="1"/>
        <v>Horst</v>
      </c>
      <c r="BD5" s="19">
        <f>SUM(AV5,poznámky!E2)</f>
        <v>46</v>
      </c>
      <c r="BE5" s="20">
        <f>SUM(AW5,poznámky!F2)</f>
        <v>587</v>
      </c>
      <c r="BF5" s="21" t="s">
        <v>14</v>
      </c>
      <c r="BG5" s="22">
        <f>SUM(AY5,poznámky!H2)</f>
        <v>155</v>
      </c>
      <c r="BH5" s="23">
        <f t="shared" si="2"/>
        <v>432</v>
      </c>
      <c r="BI5" s="35">
        <f>IF(poznámky!S1=2,poznámky!A19)+IF(poznámky!S2=2,poznámky!A20)+IF(poznámky!S3=2,poznámky!A21)+IF(poznámky!S4=2,poznámky!A22)+IF(poznámky!S5=2,poznámky!A23)+IF(poznámky!S6=2,poznámky!A24)+IF(poznámky!S7=2,poznámky!A25)+IF(poznámky!S8=2,poznámky!A26)+IF(poznámky!S9=2,poznámky!A27)+IF(poznámky!S10=2,poznámky!A28)+IF(poznámky!S11=2,poznámky!A29)+IF(poznámky!S12=2,poznámky!A30)+IF(poznámky!S13=2,poznámky!A31)+IF(poznámky!S14=2,poznámky!A32)+IF(poznámky!S15=2,poznámky!A33)</f>
        <v>1</v>
      </c>
      <c r="BJ5" s="43" t="s">
        <v>21</v>
      </c>
      <c r="BK5" s="36" t="str">
        <f t="shared" si="3"/>
        <v>Horst</v>
      </c>
      <c r="BM5" s="706"/>
      <c r="BN5" s="706"/>
      <c r="BO5" s="706"/>
      <c r="BP5" s="706"/>
      <c r="BQ5" s="706"/>
      <c r="BR5" s="706"/>
      <c r="BS5" s="706"/>
    </row>
    <row r="6" spans="1:71" ht="21.75" customHeight="1">
      <c r="A6" s="44">
        <v>3</v>
      </c>
      <c r="B6" s="387" t="str">
        <f>poznámky!D3</f>
        <v>Zdeněk</v>
      </c>
      <c r="C6" s="477">
        <v>20</v>
      </c>
      <c r="D6" s="478" t="s">
        <v>14</v>
      </c>
      <c r="E6" s="479">
        <v>19</v>
      </c>
      <c r="F6" s="477">
        <v>16</v>
      </c>
      <c r="G6" s="478" t="s">
        <v>14</v>
      </c>
      <c r="H6" s="479">
        <v>20</v>
      </c>
      <c r="I6" s="647" t="s">
        <v>16</v>
      </c>
      <c r="J6" s="647"/>
      <c r="K6" s="647"/>
      <c r="L6" s="7">
        <f>K7</f>
        <v>25</v>
      </c>
      <c r="M6" s="8" t="s">
        <v>14</v>
      </c>
      <c r="N6" s="9">
        <f>I7</f>
        <v>4</v>
      </c>
      <c r="O6" s="7">
        <f>K8</f>
        <v>6</v>
      </c>
      <c r="P6" s="8" t="s">
        <v>14</v>
      </c>
      <c r="Q6" s="9">
        <f>I8</f>
        <v>25</v>
      </c>
      <c r="R6" s="7">
        <f>K9</f>
        <v>25</v>
      </c>
      <c r="S6" s="8" t="s">
        <v>14</v>
      </c>
      <c r="T6" s="9">
        <f>I9</f>
        <v>1</v>
      </c>
      <c r="U6" s="7">
        <f>K10</f>
        <v>22</v>
      </c>
      <c r="V6" s="8" t="s">
        <v>14</v>
      </c>
      <c r="W6" s="9">
        <f>I10</f>
        <v>18</v>
      </c>
      <c r="X6" s="7">
        <f>K11</f>
        <v>25</v>
      </c>
      <c r="Y6" s="8" t="s">
        <v>14</v>
      </c>
      <c r="Z6" s="9">
        <f>I11</f>
        <v>2</v>
      </c>
      <c r="AA6" s="582">
        <f>K12</f>
        <v>0</v>
      </c>
      <c r="AB6" s="583" t="s">
        <v>14</v>
      </c>
      <c r="AC6" s="584">
        <f>I12</f>
        <v>0</v>
      </c>
      <c r="AD6" s="48">
        <f>K13</f>
        <v>25</v>
      </c>
      <c r="AE6" s="49" t="s">
        <v>14</v>
      </c>
      <c r="AF6" s="50">
        <f>I13</f>
        <v>0</v>
      </c>
      <c r="AG6" s="538">
        <f>K14</f>
        <v>0</v>
      </c>
      <c r="AH6" s="539" t="s">
        <v>14</v>
      </c>
      <c r="AI6" s="535">
        <f>I14</f>
        <v>0</v>
      </c>
      <c r="AJ6" s="60">
        <f>K15</f>
        <v>0</v>
      </c>
      <c r="AK6" s="61" t="s">
        <v>14</v>
      </c>
      <c r="AL6" s="62">
        <f>I15</f>
        <v>0</v>
      </c>
      <c r="AM6" s="60">
        <f>K16</f>
        <v>0</v>
      </c>
      <c r="AN6" s="61" t="s">
        <v>14</v>
      </c>
      <c r="AO6" s="84">
        <f>I16</f>
        <v>0</v>
      </c>
      <c r="AP6" s="60">
        <f>K17</f>
        <v>0</v>
      </c>
      <c r="AQ6" s="61" t="s">
        <v>14</v>
      </c>
      <c r="AR6" s="84">
        <f>I17</f>
        <v>0</v>
      </c>
      <c r="AS6" s="60">
        <f>K18</f>
        <v>0</v>
      </c>
      <c r="AT6" s="61" t="s">
        <v>14</v>
      </c>
      <c r="AU6" s="62">
        <f>I18</f>
        <v>0</v>
      </c>
      <c r="AV6" s="105">
        <f>IF(C6&gt;E6,2,"0")+IF(C6=E6,1)*IF(C6+E6=0,0,1)+IF(F6&gt;H6,2,"0")+IF(F6=H6,1)*IF(F6+H6=0,0,1)+IF(L6&gt;N6,2,"0")+IF(L6=N6,1)*IF(L6+N6=0,0,1)+IF(O6&gt;Q6,2,"0")+IF(O6=Q6,1)*IF(O6+Q6=0,0,1)+IF(R6&gt;T6,2,"0")+IF(R6=T6,1)*IF(R6+T6=0,0,1)+IF(U6&gt;W6,2,"0")+IF(U6=W6,1)*IF(U6+W6=0,0,1)+IF(X6&gt;Z6,2,"0")+IF(X6=Z6,1)*IF(X6+Z6=0,0,1)+IF(AA6&gt;AC6,2,"0")+IF(AA6=AC6,1)*IF(AA6+AC6=0,0,1)+IF(AD6&gt;AF6,2,"0")+IF(AD6=AF6,1)*IF(AD6+AF6=0,0,1)+IF(AG6&gt;AI6,2,"0")+IF(AG6=AI6,1)*IF(AG6+AI6=0,0,1)+IF(AJ6&gt;AL6,2,"0")+IF(AJ6=AL6,1)*IF(AJ6+AL6=0,0,1)+IF(AM6&gt;AO6,2,"0")+IF(AM6=AO6,1)*IF(AM6+AO6=0,0,1)+IF(AP6&gt;AR6,2,"0")+IF(AP6=AR6,1)*IF(AP6+AR6=0,0,1)+IF(AS6&gt;AU6,2,"0")+IF(AS6=AU6,1)*IF(AS6+AU6=0,0,1)</f>
        <v>12</v>
      </c>
      <c r="AW6" s="106">
        <f>SUM(C6,F6,L6,O6,R6,U6,X6,AA6,AD6,AG6,AJ6,AM6,AP6,AS6)</f>
        <v>164</v>
      </c>
      <c r="AX6" s="107" t="s">
        <v>14</v>
      </c>
      <c r="AY6" s="108">
        <f>SUM(E6,H6,N6,Q6,T6,W6,Z6,AC6,AF6,AI6,AL6,AO6,AR6,AU6)</f>
        <v>89</v>
      </c>
      <c r="AZ6" s="109">
        <f t="shared" si="0"/>
        <v>75</v>
      </c>
      <c r="BA6" s="110">
        <f>IF(poznámky!K1=3,poznámky!A19)+IF(poznámky!K2=3,poznámky!A20)+IF(poznámky!K3=3,poznámky!A21)+IF(poznámky!K4=3,poznámky!A22)+IF(poznámky!K5=3,poznámky!A23)+IF(poznámky!K6=3,poznámky!A24)+IF(poznámky!K7=3,poznámky!A25)+IF(poznámky!K8=3,poznámky!A26)+IF(poznámky!K9=3,poznámky!A27)+IF(poznámky!K10=3,poznámky!A28)+IF(poznámky!K11=3,poznámky!A29)+IF(poznámky!K12=3,poznámky!A30)+IF(poznámky!K13=3,poznámky!A31)+IF(poznámky!K14=3,poznámky!A32)+IF(poznámky!K15=3,poznámky!A33)</f>
        <v>2</v>
      </c>
      <c r="BB6" s="111" t="s">
        <v>21</v>
      </c>
      <c r="BC6" s="112" t="str">
        <f t="shared" si="1"/>
        <v>Zdeněk</v>
      </c>
      <c r="BD6" s="19">
        <f>SUM(AV6,poznámky!E3)</f>
        <v>42</v>
      </c>
      <c r="BE6" s="20">
        <f>SUM(AW6,poznámky!F3)</f>
        <v>540</v>
      </c>
      <c r="BF6" s="21" t="s">
        <v>14</v>
      </c>
      <c r="BG6" s="22">
        <f>SUM(AY6,poznámky!H3)</f>
        <v>217</v>
      </c>
      <c r="BH6" s="23">
        <f t="shared" si="2"/>
        <v>323</v>
      </c>
      <c r="BI6" s="35">
        <f>IF(poznámky!S1=3,poznámky!A19)+IF(poznámky!S2=3,poznámky!A20)+IF(poznámky!S3=3,poznámky!A21)+IF(poznámky!S4=3,poznámky!A22)+IF(poznámky!S5=3,poznámky!A23)+IF(poznámky!S6=3,poznámky!A24)+IF(poznámky!S7=3,poznámky!A25)+IF(poznámky!S8=3,poznámky!A26)+IF(poznámky!S9=3,poznámky!A27)+IF(poznámky!S10=3,poznámky!A28)+IF(poznámky!S11=3,poznámky!A29)+IF(poznámky!S12=3,poznámky!A30)+IF(poznámky!S13=3,poznámky!A31)+IF(poznámky!S14=3,poznámky!A32)+IF(poznámky!S15=3,poznámky!A33)</f>
        <v>2</v>
      </c>
      <c r="BJ6" s="43" t="s">
        <v>21</v>
      </c>
      <c r="BK6" s="36" t="str">
        <f t="shared" si="3"/>
        <v>Zdeněk</v>
      </c>
    </row>
    <row r="7" spans="1:71" ht="21.75" customHeight="1">
      <c r="A7" s="44">
        <v>4</v>
      </c>
      <c r="B7" s="387" t="str">
        <f>poznámky!D4</f>
        <v>Ondřej</v>
      </c>
      <c r="C7" s="477">
        <v>25</v>
      </c>
      <c r="D7" s="478" t="s">
        <v>14</v>
      </c>
      <c r="E7" s="479">
        <v>11</v>
      </c>
      <c r="F7" s="477">
        <v>14</v>
      </c>
      <c r="G7" s="478" t="s">
        <v>14</v>
      </c>
      <c r="H7" s="479">
        <v>23</v>
      </c>
      <c r="I7" s="477">
        <v>4</v>
      </c>
      <c r="J7" s="478" t="s">
        <v>14</v>
      </c>
      <c r="K7" s="479">
        <v>25</v>
      </c>
      <c r="L7" s="647" t="s">
        <v>17</v>
      </c>
      <c r="M7" s="647"/>
      <c r="N7" s="647"/>
      <c r="O7" s="14">
        <f>N8</f>
        <v>6</v>
      </c>
      <c r="P7" s="8" t="s">
        <v>14</v>
      </c>
      <c r="Q7" s="15">
        <f>L8</f>
        <v>25</v>
      </c>
      <c r="R7" s="14">
        <f>N9</f>
        <v>16</v>
      </c>
      <c r="S7" s="8" t="s">
        <v>14</v>
      </c>
      <c r="T7" s="15">
        <f>L9</f>
        <v>21</v>
      </c>
      <c r="U7" s="14">
        <f>N10</f>
        <v>0</v>
      </c>
      <c r="V7" s="8" t="s">
        <v>14</v>
      </c>
      <c r="W7" s="15">
        <f>L10</f>
        <v>25</v>
      </c>
      <c r="X7" s="14">
        <f>N11</f>
        <v>25</v>
      </c>
      <c r="Y7" s="8" t="s">
        <v>14</v>
      </c>
      <c r="Z7" s="15">
        <f>L11</f>
        <v>1</v>
      </c>
      <c r="AA7" s="585">
        <f>N12</f>
        <v>0</v>
      </c>
      <c r="AB7" s="583" t="s">
        <v>14</v>
      </c>
      <c r="AC7" s="586">
        <f>L12</f>
        <v>0</v>
      </c>
      <c r="AD7" s="51">
        <f>N13</f>
        <v>25</v>
      </c>
      <c r="AE7" s="49" t="s">
        <v>14</v>
      </c>
      <c r="AF7" s="52">
        <f>L13</f>
        <v>6</v>
      </c>
      <c r="AG7" s="540">
        <f>N14</f>
        <v>0</v>
      </c>
      <c r="AH7" s="539" t="s">
        <v>14</v>
      </c>
      <c r="AI7" s="541">
        <f>L14</f>
        <v>0</v>
      </c>
      <c r="AJ7" s="60">
        <f>N15</f>
        <v>0</v>
      </c>
      <c r="AK7" s="61" t="s">
        <v>14</v>
      </c>
      <c r="AL7" s="63">
        <f>L15</f>
        <v>0</v>
      </c>
      <c r="AM7" s="175">
        <f>N16</f>
        <v>0</v>
      </c>
      <c r="AN7" s="61" t="s">
        <v>14</v>
      </c>
      <c r="AO7" s="85">
        <f>L16</f>
        <v>0</v>
      </c>
      <c r="AP7" s="175">
        <f>N17</f>
        <v>0</v>
      </c>
      <c r="AQ7" s="61" t="s">
        <v>14</v>
      </c>
      <c r="AR7" s="84">
        <f>L17</f>
        <v>0</v>
      </c>
      <c r="AS7" s="60">
        <f>N18</f>
        <v>0</v>
      </c>
      <c r="AT7" s="61" t="s">
        <v>14</v>
      </c>
      <c r="AU7" s="63">
        <f>L18</f>
        <v>0</v>
      </c>
      <c r="AV7" s="105">
        <f>IF(C7&gt;E7,2,"0")+IF(C7=E7,1)*IF(C7+E7=0,0,1)+IF(F7&gt;H7,2,"0")+IF(F7=H7,1)*IF(F7+H7=0,0,1)+IF(I7&gt;K7,2,"0")+IF(I7=K7,1)*IF(I7+K7=0,0,1)+IF(O7&gt;Q7,2,"0")+IF(O7=Q7,1)*IF(O7+Q7=0,0,1)+IF(R7&gt;T7,2,"0")+IF(R7=T7,1)*IF(R7+T7=0,0,1)+IF(U7&gt;W7,2,"0")+IF(U7=W7,1)*IF(U7+W7=0,0,1)+IF(X7&gt;Z7,2,"0")+IF(X7=Z7,1)*IF(X7+Z7=0,0,1)+IF(AA7&gt;AC7,2,"0")+IF(AA7=AC7,1)*IF(AA7+AC7=0,0,1)+IF(AD7&gt;AF7,2,"0")+IF(AD7=AF7,1)*IF(AD7+AF7=0,0,1)+IF(AG7&gt;AI7,2,"0")+IF(AG7=AI7,1)*IF(AG7+AI7=0,0,1)+IF(AJ7&gt;AL7,2,"0")+IF(AJ7=AL7,1)*IF(AJ7+AL7=0,0,1)+IF(AM7&gt;AO7,2,"0")+IF(AM7=AO7,1)*IF(AM7+AO7=0,0,1)+IF(AP7&gt;AR7,2,"0")+IF(AP7=AR7,1)*IF(AP7+AR7=0,0,1)+IF(AS7&gt;AU7,2,"0")+IF(AS7=AU7,1)*IF(AS7+AU7=0,0,1)</f>
        <v>6</v>
      </c>
      <c r="AW7" s="106">
        <f>SUM(C7,F7,I7,O7,R7,U7,X7,AA7,AD7,AG7,AJ7,AM7,AP7,AS7)</f>
        <v>115</v>
      </c>
      <c r="AX7" s="107" t="s">
        <v>14</v>
      </c>
      <c r="AY7" s="108">
        <f>SUM(E7,H7,K7,Q7,T7,W7,Z7,AC7,AF7,AI7,AL7,AO7,AR7,AU7)</f>
        <v>137</v>
      </c>
      <c r="AZ7" s="109">
        <f t="shared" si="0"/>
        <v>-22</v>
      </c>
      <c r="BA7" s="110">
        <f>IF(poznámky!K1=4,poznámky!A19)+IF(poznámky!K2=4,poznámky!A20)+IF(poznámky!K3=4,poznámky!A21)+IF(poznámky!K4=4,poznámky!A22)+IF(poznámky!K5=4,poznámky!A23)+IF(poznámky!K6=4,poznámky!A24)+IF(poznámky!K7=4,poznámky!A25)+IF(poznámky!K8=4,poznámky!A26)+IF(poznámky!K9=4,poznámky!A27)+IF(poznámky!K10=4,poznámky!A28)+IF(poznámky!K11=4,poznámky!A29)+IF(poznámky!K12=4,poznámky!A30)+IF(poznámky!K13=4,poznámky!A31)+IF(poznámky!K14=4,poznámky!A32)+IF(poznámky!K15=4,poznámky!A33)</f>
        <v>6</v>
      </c>
      <c r="BB7" s="111" t="s">
        <v>21</v>
      </c>
      <c r="BC7" s="112" t="str">
        <f t="shared" si="1"/>
        <v>Ondřej</v>
      </c>
      <c r="BD7" s="19">
        <f>SUM(AV7,poznámky!E4)</f>
        <v>30</v>
      </c>
      <c r="BE7" s="20">
        <f>SUM(AW7,poznámky!F4)</f>
        <v>455</v>
      </c>
      <c r="BF7" s="21" t="s">
        <v>14</v>
      </c>
      <c r="BG7" s="22">
        <f>SUM(AY7,poznámky!H4)</f>
        <v>313</v>
      </c>
      <c r="BH7" s="23">
        <f t="shared" si="2"/>
        <v>142</v>
      </c>
      <c r="BI7" s="35">
        <f>IF(poznámky!S1=4,poznámky!A19)+IF(poznámky!S2=4,poznámky!A20)+IF(poznámky!S3=4,poznámky!A21)+IF(poznámky!S4=4,poznámky!A22)+IF(poznámky!S5=4,poznámky!A23)+IF(poznámky!S6=4,poznámky!A24)+IF(poznámky!S7=4,poznámky!A25)+IF(poznámky!S8=4,poznámky!A26)+IF(poznámky!S9=4,poznámky!A27)+IF(poznámky!S10=4,poznámky!A28)+IF(poznámky!S11=4,poznámky!A29)+IF(poznámky!S12=4,poznámky!A30)+IF(poznámky!S13=4,poznámky!A31)+IF(poznámky!S14=4,poznámky!A32)+IF(poznámky!S15=4,poznámky!A33)</f>
        <v>5</v>
      </c>
      <c r="BJ7" s="43" t="s">
        <v>21</v>
      </c>
      <c r="BK7" s="36" t="str">
        <f t="shared" si="3"/>
        <v>Ondřej</v>
      </c>
      <c r="BM7" s="733" t="s">
        <v>60</v>
      </c>
      <c r="BN7" s="734"/>
      <c r="BO7" s="734"/>
      <c r="BP7" s="734"/>
      <c r="BQ7" s="734"/>
    </row>
    <row r="8" spans="1:71" ht="21.75" customHeight="1">
      <c r="A8" s="44">
        <v>5</v>
      </c>
      <c r="B8" s="387" t="str">
        <f>poznámky!D5</f>
        <v>Romana</v>
      </c>
      <c r="C8" s="477">
        <v>7</v>
      </c>
      <c r="D8" s="478" t="s">
        <v>14</v>
      </c>
      <c r="E8" s="479">
        <v>25</v>
      </c>
      <c r="F8" s="477">
        <v>7</v>
      </c>
      <c r="G8" s="478" t="s">
        <v>14</v>
      </c>
      <c r="H8" s="479">
        <v>25</v>
      </c>
      <c r="I8" s="477">
        <v>25</v>
      </c>
      <c r="J8" s="478" t="s">
        <v>14</v>
      </c>
      <c r="K8" s="479">
        <v>6</v>
      </c>
      <c r="L8" s="477">
        <v>25</v>
      </c>
      <c r="M8" s="478" t="s">
        <v>14</v>
      </c>
      <c r="N8" s="479">
        <v>6</v>
      </c>
      <c r="O8" s="647" t="s">
        <v>18</v>
      </c>
      <c r="P8" s="647"/>
      <c r="Q8" s="647"/>
      <c r="R8" s="7">
        <f>Q9</f>
        <v>25</v>
      </c>
      <c r="S8" s="8" t="s">
        <v>14</v>
      </c>
      <c r="T8" s="9">
        <f>O9</f>
        <v>16</v>
      </c>
      <c r="U8" s="7">
        <f>Q10</f>
        <v>25</v>
      </c>
      <c r="V8" s="8" t="s">
        <v>14</v>
      </c>
      <c r="W8" s="9">
        <f>O10</f>
        <v>8</v>
      </c>
      <c r="X8" s="7">
        <f>Q11</f>
        <v>25</v>
      </c>
      <c r="Y8" s="8" t="s">
        <v>14</v>
      </c>
      <c r="Z8" s="9">
        <f>O11</f>
        <v>2</v>
      </c>
      <c r="AA8" s="582">
        <f>Q12</f>
        <v>0</v>
      </c>
      <c r="AB8" s="583" t="s">
        <v>14</v>
      </c>
      <c r="AC8" s="584">
        <f>O12</f>
        <v>0</v>
      </c>
      <c r="AD8" s="48">
        <f>Q13</f>
        <v>12</v>
      </c>
      <c r="AE8" s="49" t="s">
        <v>14</v>
      </c>
      <c r="AF8" s="50">
        <f>O13</f>
        <v>24</v>
      </c>
      <c r="AG8" s="538">
        <f>Q14</f>
        <v>0</v>
      </c>
      <c r="AH8" s="539" t="s">
        <v>14</v>
      </c>
      <c r="AI8" s="535">
        <f>O14</f>
        <v>0</v>
      </c>
      <c r="AJ8" s="60">
        <f>Q15</f>
        <v>0</v>
      </c>
      <c r="AK8" s="61" t="s">
        <v>14</v>
      </c>
      <c r="AL8" s="62">
        <f>O15</f>
        <v>0</v>
      </c>
      <c r="AM8" s="60">
        <f>Q16</f>
        <v>0</v>
      </c>
      <c r="AN8" s="61" t="s">
        <v>14</v>
      </c>
      <c r="AO8" s="84">
        <f>O16</f>
        <v>0</v>
      </c>
      <c r="AP8" s="60">
        <f>Q17</f>
        <v>0</v>
      </c>
      <c r="AQ8" s="61" t="s">
        <v>14</v>
      </c>
      <c r="AR8" s="85">
        <f>O17</f>
        <v>0</v>
      </c>
      <c r="AS8" s="60">
        <f>Q18</f>
        <v>0</v>
      </c>
      <c r="AT8" s="61" t="s">
        <v>14</v>
      </c>
      <c r="AU8" s="62">
        <f>O18</f>
        <v>0</v>
      </c>
      <c r="AV8" s="105">
        <f>IF(C8&gt;E8,2,"0")+IF(C8=E8,1)*IF(C8+E8=0,0,1)+IF(F8&gt;H8,2,"0")+IF(F8=H8,1)*IF(F8+H8=0,0,1)+IF(I8&gt;K8,2,"0")+IF(I8=K8,1)*IF(I8+K8=0,0,1)+IF(L8&gt;N8,2,"0")+IF(L8=N8,1)*IF(L8+N8=0,0,1)+IF(R8&gt;T8,2,"0")+IF(R8=T8,1)*IF(R8+T8=0,0,1)+IF(U8&gt;W8,2,"0")+IF(U8=W8,1)*IF(U8+W8=0,0,1)+IF(X8&gt;Z8,2,"0")+IF(X8=Z8,1)*IF(X8+Z8=0,0,1)+IF(AA8&gt;AC8,2,"0")+IF(AA8=AC8,1)*IF(AA8+AC8=0,0,1)+IF(AD8&gt;AF8,2,"0")+IF(AD8=AF8,1)*IF(AD8+AF8=0,0,1)+IF(AG8&gt;AI8,2,"0")+IF(AG8=AI8,1)*IF(AG8+AI8=0,0,1)+IF(AJ8&gt;AL8,2,"0")+IF(AJ8=AL8,1)*IF(AJ8+AL8=0,0,1)+IF(AM8&gt;AO8,2,"0")+IF(AM8=AO8,1)*IF(AM8+AO8=0,0,1)+IF(AP8&gt;AR8,2,"0")+IF(AP8=AR8,1)*IF(AP8+AR8=0,0,1)+IF(AS8&gt;AU8,2,"0")+IF(AS8=AU8,1)*IF(AS8+AU8=0,0,1)</f>
        <v>10</v>
      </c>
      <c r="AW8" s="106">
        <f>SUM(C8,F8,I8,L8,R8,U8,X8,AA8,AD8,AG8,AJ8,AM8,AP8,AS8)</f>
        <v>151</v>
      </c>
      <c r="AX8" s="107" t="s">
        <v>14</v>
      </c>
      <c r="AY8" s="108">
        <f>SUM(E8,H8,K8,N8,T8,W8,Z8,AC8,AF8,AI8,AL8,AO8,AR8,AU8)</f>
        <v>112</v>
      </c>
      <c r="AZ8" s="109">
        <f t="shared" si="0"/>
        <v>39</v>
      </c>
      <c r="BA8" s="110">
        <f>IF(poznámky!K1=5,poznámky!A19)+IF(poznámky!K2=5,poznámky!A20)+IF(poznámky!K3=5,poznámky!A21)+IF(poznámky!K4=5,poznámky!A22)+IF(poznámky!K5=5,poznámky!A23)+IF(poznámky!K6=5,poznámky!A24)+IF(poznámky!K7=5,poznámky!A25)+IF(poznámky!K8=5,poznámky!A26)+IF(poznámky!K9=5,poznámky!A27)+IF(poznámky!K10=5,poznámky!A28)+IF(poznámky!K11=5,poznámky!A29)+IF(poznámky!K12=5,poznámky!A30)+IF(poznámky!K13=5,poznámky!A31)+IF(poznámky!K14=5,poznámky!A32)+IF(poznámky!K15=5,poznámky!A33)</f>
        <v>3</v>
      </c>
      <c r="BB8" s="111" t="s">
        <v>21</v>
      </c>
      <c r="BC8" s="112" t="str">
        <f t="shared" si="1"/>
        <v>Romana</v>
      </c>
      <c r="BD8" s="19">
        <f>SUM(AV8,poznámky!E5)</f>
        <v>34</v>
      </c>
      <c r="BE8" s="20">
        <f>SUM(AW8,poznámky!F5)</f>
        <v>494</v>
      </c>
      <c r="BF8" s="21" t="s">
        <v>14</v>
      </c>
      <c r="BG8" s="22">
        <f>SUM(AY8,poznámky!H5)</f>
        <v>311</v>
      </c>
      <c r="BH8" s="23">
        <f t="shared" si="2"/>
        <v>183</v>
      </c>
      <c r="BI8" s="35">
        <f>IF(poznámky!S1=5,poznámky!A19)+IF(poznámky!S2=5,poznámky!A20)+IF(poznámky!S3=5,poznámky!A21)+IF(poznámky!S4=5,poznámky!A22)+IF(poznámky!S5=5,poznámky!A23)+IF(poznámky!S6=5,poznámky!A24)+IF(poznámky!S7=5,poznámky!A25)+IF(poznámky!S8=5,poznámky!A26)+IF(poznámky!S9=5,poznámky!A27)+IF(poznámky!S10=5,poznámky!A28)+IF(poznámky!S11=5,poznámky!A29)+IF(poznámky!S12=5,poznámky!A30)+IF(poznámky!S13=5,poznámky!A31)+IF(poznámky!S14=5,poznámky!A32)+IF(poznámky!S15=5,poznámky!A33)</f>
        <v>4</v>
      </c>
      <c r="BJ8" s="43" t="s">
        <v>21</v>
      </c>
      <c r="BK8" s="36" t="str">
        <f t="shared" si="3"/>
        <v>Romana</v>
      </c>
      <c r="BM8" s="734"/>
      <c r="BN8" s="734"/>
      <c r="BO8" s="734"/>
      <c r="BP8" s="734"/>
      <c r="BQ8" s="734"/>
    </row>
    <row r="9" spans="1:71" ht="21.75" customHeight="1">
      <c r="A9" s="44">
        <v>6</v>
      </c>
      <c r="B9" s="387" t="str">
        <f>poznámky!D6</f>
        <v>Honza</v>
      </c>
      <c r="C9" s="477">
        <v>5</v>
      </c>
      <c r="D9" s="478" t="s">
        <v>14</v>
      </c>
      <c r="E9" s="479">
        <v>24</v>
      </c>
      <c r="F9" s="477">
        <v>0</v>
      </c>
      <c r="G9" s="478" t="s">
        <v>14</v>
      </c>
      <c r="H9" s="479">
        <v>25</v>
      </c>
      <c r="I9" s="390">
        <v>1</v>
      </c>
      <c r="J9" s="391" t="s">
        <v>14</v>
      </c>
      <c r="K9" s="392">
        <v>25</v>
      </c>
      <c r="L9" s="390">
        <v>21</v>
      </c>
      <c r="M9" s="391" t="s">
        <v>14</v>
      </c>
      <c r="N9" s="392">
        <v>16</v>
      </c>
      <c r="O9" s="477">
        <v>16</v>
      </c>
      <c r="P9" s="478" t="s">
        <v>14</v>
      </c>
      <c r="Q9" s="479">
        <v>25</v>
      </c>
      <c r="R9" s="647" t="s">
        <v>29</v>
      </c>
      <c r="S9" s="647"/>
      <c r="T9" s="647"/>
      <c r="U9" s="7">
        <f>T10</f>
        <v>21</v>
      </c>
      <c r="V9" s="8" t="s">
        <v>14</v>
      </c>
      <c r="W9" s="9">
        <f>R10</f>
        <v>14</v>
      </c>
      <c r="X9" s="7">
        <f>T11</f>
        <v>9</v>
      </c>
      <c r="Y9" s="8" t="s">
        <v>14</v>
      </c>
      <c r="Z9" s="9">
        <f>R11</f>
        <v>25</v>
      </c>
      <c r="AA9" s="582">
        <f>T12</f>
        <v>0</v>
      </c>
      <c r="AB9" s="583" t="s">
        <v>14</v>
      </c>
      <c r="AC9" s="584">
        <f>R12</f>
        <v>0</v>
      </c>
      <c r="AD9" s="48">
        <f>T13</f>
        <v>17</v>
      </c>
      <c r="AE9" s="49" t="s">
        <v>14</v>
      </c>
      <c r="AF9" s="50">
        <f>R13</f>
        <v>24</v>
      </c>
      <c r="AG9" s="538">
        <f>T14</f>
        <v>0</v>
      </c>
      <c r="AH9" s="539" t="s">
        <v>14</v>
      </c>
      <c r="AI9" s="535">
        <f>R14</f>
        <v>0</v>
      </c>
      <c r="AJ9" s="60">
        <f>T15</f>
        <v>0</v>
      </c>
      <c r="AK9" s="61" t="s">
        <v>14</v>
      </c>
      <c r="AL9" s="62">
        <f>R15</f>
        <v>0</v>
      </c>
      <c r="AM9" s="60">
        <f>T16</f>
        <v>0</v>
      </c>
      <c r="AN9" s="61" t="s">
        <v>14</v>
      </c>
      <c r="AO9" s="62">
        <f>R16</f>
        <v>0</v>
      </c>
      <c r="AP9" s="60">
        <f>T17</f>
        <v>0</v>
      </c>
      <c r="AQ9" s="61" t="s">
        <v>14</v>
      </c>
      <c r="AR9" s="84">
        <f>R17</f>
        <v>0</v>
      </c>
      <c r="AS9" s="60">
        <f>T18</f>
        <v>0</v>
      </c>
      <c r="AT9" s="61" t="s">
        <v>14</v>
      </c>
      <c r="AU9" s="62">
        <f>R18</f>
        <v>0</v>
      </c>
      <c r="AV9" s="105">
        <f>IF(C9&gt;E9,2,"0")+IF(C9=E9,1)*IF(C9+E9=0,0,1)+IF(F9&gt;H9,2,"0")+IF(F9=H9,1)*IF(F9+H9=0,0,1)+IF(I9&gt;K9,2,"0")+IF(I9=K9,1)*IF(I9+K9=0,0,1)+IF(L9&gt;N9,2,"0")+IF(L9=N9,1)*IF(L9+N9=0,0,1)+IF(O9&gt;Q9,2,"0")+IF(O9=Q9,1)*IF(O9+Q9=0,0,1)+IF(U9&gt;W9,2,"0")+IF(U9=W9,1)*IF(U9+W9=0,0,1)+IF(X9&gt;Z9,2,"0")+IF(X9=Z9,1)*IF(X9+Z9=0,0,1)+IF(AA9&gt;AC9,2,"0")+IF(AA9=AC9,1)*IF(AA9+AC9=0,0,1)+IF(AD9&gt;AF9,2,"0")+IF(AD9=AF9,1)*IF(AD9+AF9=0,0,1)+IF(AG9&gt;AI9,2,"0")+IF(AG9=AI9,1)*IF(AG9+AI9=0,0,1)+IF(AJ9&gt;AL9,2,"0")+IF(AJ9=AL9,1)*IF(AJ9+AL9=0,0,1)+IF(AM9&gt;AO9,2,"0")+IF(AM9=AO9,1)*IF(AM9+AO9=0,0,1)+IF(AP9&gt;AR9,2,"0")+IF(AP9=AR9,1)*IF(AP9+AR9=0,0,1)+IF(AS9&gt;AU9,2,"0")+IF(AS9=AU9,1)*IF(AS9+AU9=0,0,1)</f>
        <v>4</v>
      </c>
      <c r="AW9" s="106">
        <f>SUM(C9,F9,I9,L9,O9,U9,X9,AA9,AD9,AG9,AJ9,AM9,AP9,AS9)</f>
        <v>90</v>
      </c>
      <c r="AX9" s="107" t="s">
        <v>14</v>
      </c>
      <c r="AY9" s="108">
        <f>SUM(E9,H9,K9,N9,Q9,W9,Z9,AC9,AF9,AI9,AL9,AO9,AR9,AU9)</f>
        <v>178</v>
      </c>
      <c r="AZ9" s="109">
        <f t="shared" si="0"/>
        <v>-88</v>
      </c>
      <c r="BA9" s="110">
        <f>IF(poznámky!K1=6,poznámky!A19)+IF(poznámky!K2=6,poznámky!A20)+IF(poznámky!K3=6,poznámky!A21)+IF(poznámky!K4=6,poznámky!A22)+IF(poznámky!K5=6,poznámky!A23)+IF(poznámky!K6=6,poznámky!A24)+IF(poznámky!K7=6,poznámky!A25)+IF(poznámky!K8=6,poznámky!A26)+IF(poznámky!K9=6,poznámky!A27)+IF(poznámky!K10=6,poznámky!A28)+IF(poznámky!K11=6,poznámky!A29)+IF(poznámky!K12=6,poznámky!A30)+IF(poznámky!K13=6,poznámky!A31)+IF(poznámky!K14=6,poznámky!A32)+IF(poznámky!K15=6,poznámky!A33)</f>
        <v>8</v>
      </c>
      <c r="BB9" s="111" t="s">
        <v>21</v>
      </c>
      <c r="BC9" s="112" t="str">
        <f t="shared" si="1"/>
        <v>Honza</v>
      </c>
      <c r="BD9" s="19">
        <f>SUM(AV9,poznámky!E6)</f>
        <v>28</v>
      </c>
      <c r="BE9" s="20">
        <f>SUM(AW9,poznámky!F6)</f>
        <v>420</v>
      </c>
      <c r="BF9" s="21" t="s">
        <v>14</v>
      </c>
      <c r="BG9" s="22">
        <f>SUM(AY9,poznámky!H6)</f>
        <v>393</v>
      </c>
      <c r="BH9" s="23">
        <f t="shared" si="2"/>
        <v>27</v>
      </c>
      <c r="BI9" s="35">
        <f>IF(poznámky!S1=6,poznámky!A19)+IF(poznámky!S2=6,poznámky!A20)+IF(poznámky!S3=6,poznámky!A21)+IF(poznámky!S4=6,poznámky!A22)+IF(poznámky!S5=6,poznámky!A23)+IF(poznámky!S6=6,poznámky!A24)+IF(poznámky!S7=6,poznámky!A25)+IF(poznámky!S8=6,poznámky!A26)+IF(poznámky!S9=6,poznámky!A27)+IF(poznámky!S10=6,poznámky!A28)+IF(poznámky!S11=6,poznámky!A29)+IF(poznámky!S12=6,poznámky!A30)+IF(poznámky!S13=6,poznámky!A31)+IF(poznámky!S14=6,poznámky!A32)+IF(poznámky!S15=6,poznámky!A33)</f>
        <v>6</v>
      </c>
      <c r="BJ9" s="43" t="s">
        <v>21</v>
      </c>
      <c r="BK9" s="36" t="str">
        <f t="shared" si="3"/>
        <v>Honza</v>
      </c>
      <c r="BM9" s="734"/>
      <c r="BN9" s="734"/>
      <c r="BO9" s="734"/>
      <c r="BP9" s="734"/>
      <c r="BQ9" s="734"/>
    </row>
    <row r="10" spans="1:71" ht="21.75" customHeight="1">
      <c r="A10" s="44">
        <v>7</v>
      </c>
      <c r="B10" s="387" t="str">
        <f>poznámky!D7</f>
        <v>Dára</v>
      </c>
      <c r="C10" s="477">
        <v>20</v>
      </c>
      <c r="D10" s="478" t="s">
        <v>14</v>
      </c>
      <c r="E10" s="479">
        <v>18</v>
      </c>
      <c r="F10" s="477">
        <v>6</v>
      </c>
      <c r="G10" s="478" t="s">
        <v>14</v>
      </c>
      <c r="H10" s="479">
        <v>25</v>
      </c>
      <c r="I10" s="390">
        <v>18</v>
      </c>
      <c r="J10" s="391" t="s">
        <v>14</v>
      </c>
      <c r="K10" s="392">
        <v>22</v>
      </c>
      <c r="L10" s="477">
        <v>25</v>
      </c>
      <c r="M10" s="478" t="s">
        <v>14</v>
      </c>
      <c r="N10" s="479">
        <v>0</v>
      </c>
      <c r="O10" s="390">
        <v>8</v>
      </c>
      <c r="P10" s="391" t="s">
        <v>14</v>
      </c>
      <c r="Q10" s="392">
        <v>25</v>
      </c>
      <c r="R10" s="390">
        <v>14</v>
      </c>
      <c r="S10" s="391" t="s">
        <v>14</v>
      </c>
      <c r="T10" s="392">
        <v>21</v>
      </c>
      <c r="U10" s="647" t="s">
        <v>22</v>
      </c>
      <c r="V10" s="647"/>
      <c r="W10" s="647"/>
      <c r="X10" s="7">
        <f>W11</f>
        <v>18</v>
      </c>
      <c r="Y10" s="8" t="s">
        <v>14</v>
      </c>
      <c r="Z10" s="9">
        <f>U11</f>
        <v>19</v>
      </c>
      <c r="AA10" s="582">
        <f>W12</f>
        <v>0</v>
      </c>
      <c r="AB10" s="583" t="s">
        <v>14</v>
      </c>
      <c r="AC10" s="584">
        <f>U12</f>
        <v>0</v>
      </c>
      <c r="AD10" s="48">
        <f>W13</f>
        <v>4</v>
      </c>
      <c r="AE10" s="49" t="s">
        <v>14</v>
      </c>
      <c r="AF10" s="50">
        <f>U13</f>
        <v>25</v>
      </c>
      <c r="AG10" s="538">
        <f>W14</f>
        <v>0</v>
      </c>
      <c r="AH10" s="539" t="s">
        <v>14</v>
      </c>
      <c r="AI10" s="535">
        <f>U14</f>
        <v>0</v>
      </c>
      <c r="AJ10" s="60">
        <f>W15</f>
        <v>0</v>
      </c>
      <c r="AK10" s="61" t="s">
        <v>14</v>
      </c>
      <c r="AL10" s="62">
        <f>U15</f>
        <v>0</v>
      </c>
      <c r="AM10" s="60">
        <f>W16</f>
        <v>0</v>
      </c>
      <c r="AN10" s="61" t="s">
        <v>14</v>
      </c>
      <c r="AO10" s="62">
        <f>U16</f>
        <v>0</v>
      </c>
      <c r="AP10" s="60">
        <f>W17</f>
        <v>0</v>
      </c>
      <c r="AQ10" s="61" t="s">
        <v>14</v>
      </c>
      <c r="AR10" s="84">
        <f>U17</f>
        <v>0</v>
      </c>
      <c r="AS10" s="60">
        <f>W18</f>
        <v>0</v>
      </c>
      <c r="AT10" s="61" t="s">
        <v>14</v>
      </c>
      <c r="AU10" s="62">
        <f>U18</f>
        <v>0</v>
      </c>
      <c r="AV10" s="105">
        <f>IF(C10&gt;E10,2,"0")+IF(C10=E10,1)*IF(C10+E10=0,0,1)+IF(F10&gt;H10,2,"0")+IF(F10=H10,1)*IF(F10+H10=0,0,1)+IF(I10&gt;K10,2,"0")+IF(I10=K10,1)*IF(I10+K10=0,0,1)+IF(L10&gt;N10,2,"0")+IF(L10=N10,1)*IF(L10+N10=0,0,1)+IF(O10&gt;Q10,2,"0")+IF(O10=Q10,1)*IF(O10+Q10=0,0,1)+IF(R10&gt;T10,2,"0")+IF(R10=T10,1)*IF(R10+T10=0,0,1)+IF(X10&gt;Z10,2,"0")+IF(X10=Z10,1)*IF(X10+Z10=0,0,1)+IF(AA10&gt;AC10,2,"0")+IF(AA10=AC10,1)*IF(AA10+AC10=0,0,1)+IF(AD10&gt;AF10,2,"0")+IF(AD10=AF10,1)*IF(AD10+AF10=0,0,1)+IF(AG10&gt;AI10,2,"0")+IF(AG10=AI10,1)*IF(AG10+AI10=0,0,1)+IF(AJ10&gt;AL10,2,"0")+IF(AJ10=AL10,1)*IF(AJ10+AL10=0,0,1)+IF(AM10&gt;AO10,2,"0")+IF(AM10=AO10,1)*IF(AM10+AO10=0,0,1)+IF(AP10&gt;AR10,2,"0")+IF(AP10=AR10,1)*IF(AP10+AR10=0,0,1)+IF(AS10&gt;AU10,2,"0")+IF(AS10=AU10,1)*IF(AS10+AU10=0,0,1)</f>
        <v>4</v>
      </c>
      <c r="AW10" s="106">
        <f>SUM(C10,F10,I10,L10,O10,R10,X10,AA10,AD10,AG10,AJ10,AM10,AP10,AS10)</f>
        <v>113</v>
      </c>
      <c r="AX10" s="107" t="s">
        <v>14</v>
      </c>
      <c r="AY10" s="108">
        <f>SUM(E10,H10,K10,N10,Q10,T10,Z10,AC10,AF10,AI10,AL10,AO10,AR10,AU10)</f>
        <v>155</v>
      </c>
      <c r="AZ10" s="109">
        <f t="shared" si="0"/>
        <v>-42</v>
      </c>
      <c r="BA10" s="110">
        <f>IF(poznámky!K1=7,poznámky!A19)+IF(poznámky!K2=7,poznámky!A20)+IF(poznámky!K3=7,poznámky!A21)+IF(poznámky!K4=7,poznámky!A22)+IF(poznámky!K5=7,poznámky!A23)+IF(poznámky!K6=7,poznámky!A24)+IF(poznámky!K7=7,poznámky!A25)+IF(poznámky!K8=7,poznámky!A26)+IF(poznámky!K9=7,poznámky!A27)+IF(poznámky!K10=7,poznámky!A28)+IF(poznámky!K11=7,poznámky!A29)+IF(poznámky!K12=7,poznámky!A30)+IF(poznámky!K13=7,poznámky!A31)+IF(poznámky!K14=7,poznámky!A32)+IF(poznámky!K15=7,poznámky!A33)</f>
        <v>7</v>
      </c>
      <c r="BB10" s="111" t="s">
        <v>21</v>
      </c>
      <c r="BC10" s="112" t="str">
        <f t="shared" si="1"/>
        <v>Dára</v>
      </c>
      <c r="BD10" s="19">
        <f>SUM(AV10,poznámky!E7)</f>
        <v>26</v>
      </c>
      <c r="BE10" s="20">
        <f>SUM(AW10,poznámky!F7)</f>
        <v>396</v>
      </c>
      <c r="BF10" s="21" t="s">
        <v>14</v>
      </c>
      <c r="BG10" s="22">
        <f>SUM(AY10,poznámky!H7)</f>
        <v>369</v>
      </c>
      <c r="BH10" s="23">
        <f t="shared" si="2"/>
        <v>27</v>
      </c>
      <c r="BI10" s="35">
        <f>IF(poznámky!S1=7,poznámky!A19)+IF(poznámky!S2=7,poznámky!A20)+IF(poznámky!S3=7,poznámky!A21)+IF(poznámky!S4=7,poznámky!A22)+IF(poznámky!S5=7,poznámky!A23)+IF(poznámky!S6=7,poznámky!A24)+IF(poznámky!S7=7,poznámky!A25)+IF(poznámky!S8=7,poznámky!A26)+IF(poznámky!S9=7,poznámky!A27)+IF(poznámky!S10=7,poznámky!A28)+IF(poznámky!S11=7,poznámky!A29)+IF(poznámky!S12=7,poznámky!A30)+IF(poznámky!S13=7,poznámky!A31)+IF(poznámky!S14=7,poznámky!A32)+IF(poznámky!S15=7,poznámky!A33)</f>
        <v>8</v>
      </c>
      <c r="BJ10" s="43" t="s">
        <v>21</v>
      </c>
      <c r="BK10" s="619" t="str">
        <f t="shared" si="3"/>
        <v>Dára</v>
      </c>
      <c r="BM10" s="734"/>
      <c r="BN10" s="734"/>
      <c r="BO10" s="734"/>
      <c r="BP10" s="734"/>
      <c r="BQ10" s="734"/>
    </row>
    <row r="11" spans="1:71" ht="21.75" customHeight="1">
      <c r="A11" s="44">
        <v>8</v>
      </c>
      <c r="B11" s="387" t="str">
        <f>poznámky!D8</f>
        <v>Tomáš</v>
      </c>
      <c r="C11" s="477">
        <v>8</v>
      </c>
      <c r="D11" s="478" t="s">
        <v>14</v>
      </c>
      <c r="E11" s="479">
        <v>25</v>
      </c>
      <c r="F11" s="477">
        <v>1</v>
      </c>
      <c r="G11" s="478" t="s">
        <v>14</v>
      </c>
      <c r="H11" s="479">
        <v>25</v>
      </c>
      <c r="I11" s="477">
        <v>2</v>
      </c>
      <c r="J11" s="478" t="s">
        <v>14</v>
      </c>
      <c r="K11" s="479">
        <v>25</v>
      </c>
      <c r="L11" s="390">
        <v>1</v>
      </c>
      <c r="M11" s="391" t="s">
        <v>14</v>
      </c>
      <c r="N11" s="392">
        <v>25</v>
      </c>
      <c r="O11" s="477">
        <v>2</v>
      </c>
      <c r="P11" s="478" t="s">
        <v>14</v>
      </c>
      <c r="Q11" s="479">
        <v>25</v>
      </c>
      <c r="R11" s="477">
        <v>25</v>
      </c>
      <c r="S11" s="478" t="s">
        <v>14</v>
      </c>
      <c r="T11" s="479">
        <v>9</v>
      </c>
      <c r="U11" s="477">
        <v>19</v>
      </c>
      <c r="V11" s="478" t="s">
        <v>14</v>
      </c>
      <c r="W11" s="479">
        <v>18</v>
      </c>
      <c r="X11" s="647" t="s">
        <v>23</v>
      </c>
      <c r="Y11" s="647"/>
      <c r="Z11" s="647"/>
      <c r="AA11" s="582">
        <f>Z12</f>
        <v>0</v>
      </c>
      <c r="AB11" s="583" t="s">
        <v>14</v>
      </c>
      <c r="AC11" s="586">
        <f>X12</f>
        <v>0</v>
      </c>
      <c r="AD11" s="48">
        <f>Z13</f>
        <v>16</v>
      </c>
      <c r="AE11" s="49" t="s">
        <v>14</v>
      </c>
      <c r="AF11" s="52">
        <f>X13</f>
        <v>17</v>
      </c>
      <c r="AG11" s="538">
        <f>Z14</f>
        <v>0</v>
      </c>
      <c r="AH11" s="539" t="s">
        <v>14</v>
      </c>
      <c r="AI11" s="541">
        <f>X14</f>
        <v>0</v>
      </c>
      <c r="AJ11" s="60">
        <f>Z15</f>
        <v>0</v>
      </c>
      <c r="AK11" s="61" t="s">
        <v>14</v>
      </c>
      <c r="AL11" s="63">
        <f>X15</f>
        <v>0</v>
      </c>
      <c r="AM11" s="60">
        <f>Z16</f>
        <v>0</v>
      </c>
      <c r="AN11" s="61" t="s">
        <v>14</v>
      </c>
      <c r="AO11" s="63">
        <f>X16</f>
        <v>0</v>
      </c>
      <c r="AP11" s="60">
        <f>Z17</f>
        <v>0</v>
      </c>
      <c r="AQ11" s="61" t="s">
        <v>14</v>
      </c>
      <c r="AR11" s="85">
        <f>X17</f>
        <v>0</v>
      </c>
      <c r="AS11" s="60">
        <f>Z18</f>
        <v>0</v>
      </c>
      <c r="AT11" s="61" t="s">
        <v>14</v>
      </c>
      <c r="AU11" s="63">
        <f>X18</f>
        <v>0</v>
      </c>
      <c r="AV11" s="105">
        <f>IF(C11&gt;E11,2,"0")+IF(C11=E11,1)*IF(C11+E11=0,0,1)+IF(F11&gt;H11,2,"0")+IF(F11=H11,1)*IF(F11+H11=0,0,1)+IF(I11&gt;K11,2,"0")+IF(I11=K11,1)*IF(I11+K11=0,0,1)+IF(L11&gt;N11,2,"0")+IF(L11=N11,1)*IF(L11+N11=0,0,1)+IF(O11&gt;Q11,2,"0")+IF(O11=Q11,1)*IF(O11+Q11=0,0,1)+IF(R11&gt;T11,2,"0")+IF(R11=T11,1)*IF(R11+T11=0,0,1)+IF(U11&gt;W11,2,"0")+IF(U11=W11,1)*IF(U11+W11=0,0,1)+IF(AA11&gt;AC11,2,"0")+IF(AA11=AC11,1)*IF(AA11+AC11=0,0,1)+IF(AD11&gt;AF11,2,"0")+IF(AD11=AF11,1)*IF(AD11+AF11=0,0,1)+IF(AG11&gt;AI11,2,"0")+IF(AG11=AI11,1)*IF(AG11+AI11=0,0,1)+IF(AJ11&gt;AL11,2,"0")+IF(AJ11=AL11,1)*IF(AJ11+AL11=0,0,1)+IF(AM11&gt;AO11,2,"0")+IF(AM11=AO11,1)*IF(AM11+AO11=0,0,1)+IF(AP11&gt;AR11,2,"0")+IF(AP11=AR11,1)*IF(AP11+AR11=0,0,1)+IF(AS11&gt;AU11,2,"0")+IF(AS11=AU11,1)*IF(AS11+AU11=0,0,1)</f>
        <v>4</v>
      </c>
      <c r="AW11" s="106">
        <f>SUM(C11,F11,I11,L11,O11,R11,U11,AA11,AD11,AG11,AJ11,AM11,AP11,AS11)</f>
        <v>74</v>
      </c>
      <c r="AX11" s="107" t="s">
        <v>14</v>
      </c>
      <c r="AY11" s="108">
        <f>SUM(E11,H11,K11,N11,Q11,T11,W11,AC11,AF11,AI11,AL11,AO11,AR11,AU11)</f>
        <v>169</v>
      </c>
      <c r="AZ11" s="109">
        <f t="shared" si="0"/>
        <v>-95</v>
      </c>
      <c r="BA11" s="110">
        <f>IF(poznámky!K1=8,poznámky!A19)+IF(poznámky!K2=8,poznámky!A20)+IF(poznámky!K3=8,poznámky!A21)+IF(poznámky!K4=8,poznámky!A22)+IF(poznámky!K5=8,poznámky!A23)+IF(poznámky!K6=8,poznámky!A24)+IF(poznámky!K7=8,poznámky!A25)+IF(poznámky!K8=8,poznámky!A26)+IF(poznámky!K9=8,poznámky!A27)+IF(poznámky!K10=8,poznámky!A28)+IF(poznámky!K11=8,poznámky!A29)+IF(poznámky!K12=8,poznámky!A30)+IF(poznámky!K13=8,poznámky!A31)+IF(poznámky!K14=8,poznámky!A32)+IF(poznámky!K15=8,poznámky!A33)</f>
        <v>9</v>
      </c>
      <c r="BB11" s="111" t="s">
        <v>21</v>
      </c>
      <c r="BC11" s="112" t="str">
        <f t="shared" si="1"/>
        <v>Tomáš</v>
      </c>
      <c r="BD11" s="19">
        <f>SUM(AV11,poznámky!E8)</f>
        <v>24</v>
      </c>
      <c r="BE11" s="20">
        <f>SUM(AW11,poznámky!F8)</f>
        <v>371</v>
      </c>
      <c r="BF11" s="21" t="s">
        <v>14</v>
      </c>
      <c r="BG11" s="22">
        <f>SUM(AY11,poznámky!H8)</f>
        <v>373</v>
      </c>
      <c r="BH11" s="23">
        <f t="shared" si="2"/>
        <v>-2</v>
      </c>
      <c r="BI11" s="35">
        <f>IF(poznámky!S1=8,poznámky!A19)+IF(poznámky!S2=8,poznámky!A20)+IF(poznámky!S3=8,poznámky!A21)+IF(poznámky!S4=8,poznámky!A22)+IF(poznámky!S5=8,poznámky!A23)+IF(poznámky!S6=8,poznámky!A24)+IF(poznámky!S7=8,poznámky!A25)+IF(poznámky!S8=8,poznámky!A26)+IF(poznámky!S9=8,poznámky!A27)+IF(poznámky!S10=8,poznámky!A28)+IF(poznámky!S11=8,poznámky!A29)+IF(poznámky!S12=8,poznámky!A30)+IF(poznámky!S13=8,poznámky!A31)+IF(poznámky!S14=8,poznámky!A32)+IF(poznámky!S15=8,poznámky!A33)</f>
        <v>9</v>
      </c>
      <c r="BJ11" s="43" t="s">
        <v>21</v>
      </c>
      <c r="BK11" s="36" t="str">
        <f t="shared" si="3"/>
        <v>Tomáš</v>
      </c>
      <c r="BM11" s="384"/>
    </row>
    <row r="12" spans="1:71" ht="21.75" customHeight="1">
      <c r="A12" s="44">
        <v>9</v>
      </c>
      <c r="B12" s="526" t="str">
        <f>poznámky!D9</f>
        <v>Siddha</v>
      </c>
      <c r="C12" s="579"/>
      <c r="D12" s="580" t="s">
        <v>14</v>
      </c>
      <c r="E12" s="581"/>
      <c r="F12" s="595"/>
      <c r="G12" s="596" t="s">
        <v>14</v>
      </c>
      <c r="H12" s="597"/>
      <c r="I12" s="595"/>
      <c r="J12" s="596" t="s">
        <v>14</v>
      </c>
      <c r="K12" s="597"/>
      <c r="L12" s="595"/>
      <c r="M12" s="596" t="s">
        <v>14</v>
      </c>
      <c r="N12" s="597"/>
      <c r="O12" s="579"/>
      <c r="P12" s="580" t="s">
        <v>14</v>
      </c>
      <c r="Q12" s="581"/>
      <c r="R12" s="579"/>
      <c r="S12" s="580" t="s">
        <v>14</v>
      </c>
      <c r="T12" s="581"/>
      <c r="U12" s="579"/>
      <c r="V12" s="580" t="s">
        <v>14</v>
      </c>
      <c r="W12" s="581"/>
      <c r="X12" s="579"/>
      <c r="Y12" s="580" t="s">
        <v>14</v>
      </c>
      <c r="Z12" s="581"/>
      <c r="AA12" s="647" t="s">
        <v>24</v>
      </c>
      <c r="AB12" s="647"/>
      <c r="AC12" s="647"/>
      <c r="AD12" s="538">
        <f>AC13</f>
        <v>0</v>
      </c>
      <c r="AE12" s="539" t="s">
        <v>14</v>
      </c>
      <c r="AF12" s="535">
        <f>AA13</f>
        <v>0</v>
      </c>
      <c r="AG12" s="538">
        <f>AC14</f>
        <v>0</v>
      </c>
      <c r="AH12" s="539" t="s">
        <v>14</v>
      </c>
      <c r="AI12" s="535">
        <f>AA14</f>
        <v>0</v>
      </c>
      <c r="AJ12" s="60">
        <f>AC15</f>
        <v>0</v>
      </c>
      <c r="AK12" s="61" t="s">
        <v>14</v>
      </c>
      <c r="AL12" s="62">
        <f>AA15</f>
        <v>0</v>
      </c>
      <c r="AM12" s="60">
        <f>AC16</f>
        <v>0</v>
      </c>
      <c r="AN12" s="61" t="s">
        <v>14</v>
      </c>
      <c r="AO12" s="62">
        <f>AA16</f>
        <v>0</v>
      </c>
      <c r="AP12" s="60">
        <f>AC17</f>
        <v>0</v>
      </c>
      <c r="AQ12" s="61" t="s">
        <v>14</v>
      </c>
      <c r="AR12" s="84">
        <f>AA17</f>
        <v>0</v>
      </c>
      <c r="AS12" s="60">
        <f>AC18</f>
        <v>0</v>
      </c>
      <c r="AT12" s="61" t="s">
        <v>14</v>
      </c>
      <c r="AU12" s="62">
        <f>AA18</f>
        <v>0</v>
      </c>
      <c r="AV12" s="561">
        <f>IF(C12&gt;E12,2,"0")+IF(C12=E12,1)*IF(C12+E12=0,0,1)+IF(F12&gt;H12,2,"0")+IF(F12=H12,1)*IF(F12+H12=0,0,1)+IF(I12&gt;K12,2,"0")+IF(I12=K12,1)*IF(I12+K12=0,0,1)+IF(L12&gt;N12,2,"0")+IF(L12=N12,1)*IF(L12+N12=0,0,1)+IF(O12&gt;Q12,2,"0")+IF(O12=Q12,1)*IF(O12+Q12=0,0,1)+IF(R12&gt;T12,2,"0")+IF(R12=T12,1)*IF(R12+T12=0,0,1)+IF(U12&gt;W12,2,"0")+IF(U12=W12,1)*IF(U12+W12=0,0,1)+IF(X12&gt;Z12,2,"0")+IF(X12=Z12,1)*IF(X12+Z12=0,0,1)+IF(AD12&gt;AF12,2,"0")+IF(AD12=AF12,1)*IF(AD12+AF12=0,0,1)+IF(AG12&gt;AI12,2,"0")+IF(AG12=AI12,1)*IF(AG12+AI12=0,0,1)+IF(AJ12&gt;AL12,2,"0")+IF(AJ12=AL12,1)*IF(AJ12+AL12=0,0,1)+IF(AM12&gt;AO12,2,"0")+IF(AM12=AO12,1)*IF(AM12+AO12=0,0,1)+IF(AP12&gt;AR12,2,"0")+IF(AP12=AR12,1)*IF(AP12+AR12=0,0,1)+IF(AS12&gt;AU12,2,"0")+IF(AS12=AU12,1)*IF(AS12+AU12=0,0,1)</f>
        <v>0</v>
      </c>
      <c r="AW12" s="487">
        <f>SUM(C12,F12,I12,L12,O12,R12,U12,X12,AD12,AG12,AJ12,AM12,AP12,AS12)</f>
        <v>0</v>
      </c>
      <c r="AX12" s="488" t="s">
        <v>14</v>
      </c>
      <c r="AY12" s="489">
        <f>SUM(E12,H12,K12,N12,Q12,T12,W12,Z12,AF12,AI12,AL12,AO12,AR12,AU12)</f>
        <v>0</v>
      </c>
      <c r="AZ12" s="562">
        <f t="shared" si="0"/>
        <v>0</v>
      </c>
      <c r="BA12" s="563">
        <f>IF(poznámky!K1=9,poznámky!A19)+IF(poznámky!K2=9,poznámky!A20)+IF(poznámky!K3=9,poznámky!A21)+IF(poznámky!K4=9,poznámky!A22)+IF(poznámky!K5=9,poznámky!A23)+IF(poznámky!K6=9,poznámky!A24)+IF(poznámky!K7=9,poznámky!A25)+IF(poznámky!K8=9,poznámky!A26)+IF(poznámky!K9=9,poznámky!A27)+IF(poznámky!K10=9,poznámky!A28)+IF(poznámky!K11=9,poznámky!A29)+IF(poznámky!K12=9,poznámky!A30)+IF(poznámky!K13=9,poznámky!A31)+IF(poznámky!K14=9,poznámky!A32)+IF(poznámky!K15=9,poznámky!A33)</f>
        <v>10</v>
      </c>
      <c r="BB12" s="564" t="s">
        <v>21</v>
      </c>
      <c r="BC12" s="565" t="str">
        <f t="shared" si="1"/>
        <v>Siddha</v>
      </c>
      <c r="BD12" s="509">
        <f>SUM(AV12,poznámky!E9)</f>
        <v>18</v>
      </c>
      <c r="BE12" s="510">
        <f>SUM(AW12,poznámky!F9)</f>
        <v>255</v>
      </c>
      <c r="BF12" s="511" t="s">
        <v>14</v>
      </c>
      <c r="BG12" s="512">
        <f>SUM(AY12,poznámky!H9)</f>
        <v>184</v>
      </c>
      <c r="BH12" s="620">
        <f t="shared" si="2"/>
        <v>71</v>
      </c>
      <c r="BI12" s="589">
        <f>IF(poznámky!S1=9,poznámky!A19)+IF(poznámky!S2=9,poznámky!A20)+IF(poznámky!S3=9,poznámky!A21)+IF(poznámky!S4=9,poznámky!A22)+IF(poznámky!S5=9,poznámky!A23)+IF(poznámky!S6=9,poznámky!A24)+IF(poznámky!S7=9,poznámky!A25)+IF(poznámky!S8=9,poznámky!A26)+IF(poznámky!S9=9,poznámky!A27)+IF(poznámky!S10=9,poznámky!A28)+IF(poznámky!S11=9,poznámky!A29)+IF(poznámky!S12=9,poznámky!A30)+IF(poznámky!S13=9,poznámky!A31)+IF(poznámky!S14=9,poznámky!A32)+IF(poznámky!S15=9,poznámky!A33)</f>
        <v>10</v>
      </c>
      <c r="BJ12" s="621" t="s">
        <v>21</v>
      </c>
      <c r="BK12" s="619" t="str">
        <f t="shared" si="3"/>
        <v>Siddha</v>
      </c>
      <c r="BM12" s="384"/>
    </row>
    <row r="13" spans="1:71" ht="21.75" customHeight="1">
      <c r="A13" s="44">
        <v>10</v>
      </c>
      <c r="B13" s="387" t="str">
        <f>poznámky!D10</f>
        <v>Jirka</v>
      </c>
      <c r="C13" s="51">
        <v>13</v>
      </c>
      <c r="D13" s="49" t="s">
        <v>14</v>
      </c>
      <c r="E13" s="52">
        <v>13</v>
      </c>
      <c r="F13" s="51">
        <v>7</v>
      </c>
      <c r="G13" s="49" t="s">
        <v>14</v>
      </c>
      <c r="H13" s="52">
        <v>25</v>
      </c>
      <c r="I13" s="51">
        <v>0</v>
      </c>
      <c r="J13" s="49" t="s">
        <v>14</v>
      </c>
      <c r="K13" s="52">
        <v>25</v>
      </c>
      <c r="L13" s="771">
        <v>6</v>
      </c>
      <c r="M13" s="772" t="s">
        <v>14</v>
      </c>
      <c r="N13" s="773">
        <v>25</v>
      </c>
      <c r="O13" s="499">
        <v>24</v>
      </c>
      <c r="P13" s="500" t="s">
        <v>14</v>
      </c>
      <c r="Q13" s="52">
        <v>12</v>
      </c>
      <c r="R13" s="51">
        <v>24</v>
      </c>
      <c r="S13" s="49" t="s">
        <v>14</v>
      </c>
      <c r="T13" s="52">
        <v>17</v>
      </c>
      <c r="U13" s="51">
        <v>25</v>
      </c>
      <c r="V13" s="49" t="s">
        <v>14</v>
      </c>
      <c r="W13" s="52">
        <v>4</v>
      </c>
      <c r="X13" s="499">
        <v>17</v>
      </c>
      <c r="Y13" s="500" t="s">
        <v>14</v>
      </c>
      <c r="Z13" s="501">
        <v>16</v>
      </c>
      <c r="AA13" s="538"/>
      <c r="AB13" s="539" t="s">
        <v>14</v>
      </c>
      <c r="AC13" s="535"/>
      <c r="AD13" s="647" t="s">
        <v>15</v>
      </c>
      <c r="AE13" s="647"/>
      <c r="AF13" s="647"/>
      <c r="AG13" s="538">
        <f>AF14</f>
        <v>0</v>
      </c>
      <c r="AH13" s="539" t="s">
        <v>14</v>
      </c>
      <c r="AI13" s="535">
        <f>AD14</f>
        <v>0</v>
      </c>
      <c r="AJ13" s="60">
        <f>AF15</f>
        <v>0</v>
      </c>
      <c r="AK13" s="61" t="s">
        <v>14</v>
      </c>
      <c r="AL13" s="62">
        <f>AD15</f>
        <v>0</v>
      </c>
      <c r="AM13" s="60">
        <f>AF16</f>
        <v>0</v>
      </c>
      <c r="AN13" s="61" t="s">
        <v>14</v>
      </c>
      <c r="AO13" s="62">
        <f>AD16</f>
        <v>0</v>
      </c>
      <c r="AP13" s="60">
        <f>AF17</f>
        <v>0</v>
      </c>
      <c r="AQ13" s="61" t="s">
        <v>14</v>
      </c>
      <c r="AR13" s="84">
        <f>AD17</f>
        <v>0</v>
      </c>
      <c r="AS13" s="60">
        <f>AF18</f>
        <v>0</v>
      </c>
      <c r="AT13" s="61" t="s">
        <v>14</v>
      </c>
      <c r="AU13" s="62">
        <f>AD18</f>
        <v>0</v>
      </c>
      <c r="AV13" s="105">
        <f>IF(C13=E13,1)*IF(C13+E13=0,0,1)+IF(C13&gt;E13,2,"0")+IF(F13&gt;H13,2,"0")+IF(F13=H13,1)*IF(F13+H13=0,0,1)+IF(I13&gt;K13,2,"0")+IF(I13=K13,1)*IF(I13+K13=0,0,1)+IF(L13&gt;N13,2,"0")+IF(L13=N13,1)*IF(L13+N13=0,0,1)+IF(O13&gt;Q13,2,"0")+IF(O13=Q13,1)*IF(O13+Q13=0,0,1)+IF(R13&gt;T13,2,"0")+IF(R13=T13,1)*IF(R13+T13=0,0,1)+IF(U13&gt;W13,2,"0")+IF(U13=W13,1)*IF(U13+W13=0,0,1)+IF(X13&gt;Z13,2,"0")+IF(X13=Z13,1)*IF(X13+Z13=0,0,1)+IF(AA13&gt;AC13,2,"0")+IF(AA13=AC13,1)*IF(AA13+AC13=0,0,1)+IF(AG13&gt;AI13,2,"0")+IF(AG13=AI13,1)*IF(AG13+AI13=0,0,1)+IF(AJ13&gt;AL13,2,"0")+IF(AJ13=AL13,1)*IF(AJ13+AL13=0,0,1)+IF(AM13&gt;AO13,2,"0")+IF(AM13=AO13,1)*IF(AM13+AO13=0,0,1)+IF(AP13&gt;AR13,2,"0")+IF(AP13=AR13,1)*IF(AP13+AR13=0,0,1)+IF(AS13&gt;AU13,2,"0")+IF(AS13=AU13,1)*IF(AS13+AU13=0,0,1)</f>
        <v>9</v>
      </c>
      <c r="AW13" s="106">
        <f>SUM(C13,F13,I13,L13,O13,R13,U13,X13,AA13,AG13,AJ13,AM13,AP13,AS13)</f>
        <v>116</v>
      </c>
      <c r="AX13" s="107" t="s">
        <v>14</v>
      </c>
      <c r="AY13" s="108">
        <f>SUM(E13,H13,K13,N13,Q13,T13,W13,Z13,AC13,AI13,AL13,AO13,AR13,AU13)</f>
        <v>137</v>
      </c>
      <c r="AZ13" s="109">
        <f t="shared" si="0"/>
        <v>-21</v>
      </c>
      <c r="BA13" s="110">
        <f>IF(poznámky!K1=10,poznámky!A19)+IF(poznámky!K2=10,poznámky!A20)+IF(poznámky!K3=10,poznámky!A21)+IF(poznámky!K4=10,poznámky!A22)+IF(poznámky!K5=10,poznámky!A23)+IF(poznámky!K6=10,poznámky!A24)+IF(poznámky!K7=10,poznámky!A25)+IF(poznámky!K8=10,poznámky!A26)+IF(poznámky!K9=10,poznámky!A27)+IF(poznámky!K10=10,poznámky!A28)+IF(poznámky!K11=10,poznámky!A29)+IF(poznámky!K12=10,poznámky!A30)+IF(poznámky!K13=10,poznámky!A31)+IF(poznámky!K14=10,poznámky!A32)+IF(poznámky!K15=10,poznámky!A33)</f>
        <v>4</v>
      </c>
      <c r="BB13" s="111" t="s">
        <v>21</v>
      </c>
      <c r="BC13" s="112" t="str">
        <f t="shared" si="1"/>
        <v>Jirka</v>
      </c>
      <c r="BD13" s="19">
        <f>SUM(AV13,poznámky!E10)</f>
        <v>27</v>
      </c>
      <c r="BE13" s="20">
        <f>SUM(AW13,poznámky!F10)</f>
        <v>389</v>
      </c>
      <c r="BF13" s="21" t="s">
        <v>14</v>
      </c>
      <c r="BG13" s="22">
        <f>SUM(AY13,poznámky!H10)</f>
        <v>379</v>
      </c>
      <c r="BH13" s="23">
        <f t="shared" si="2"/>
        <v>10</v>
      </c>
      <c r="BI13" s="35">
        <f>IF(poznámky!S1=10,poznámky!A19)+IF(poznámky!S2=10,poznámky!A20)+IF(poznámky!S3=10,poznámky!A21)+IF(poznámky!S4=10,poznámky!A22)+IF(poznámky!S5=10,poznámky!A23)+IF(poznámky!S6=10,poznámky!A24)+IF(poznámky!S7=10,poznámky!A25)+IF(poznámky!S8=10,poznámky!A26)+IF(poznámky!S9=10,poznámky!A27)+IF(poznámky!S10=10,poznámky!A28)+IF(poznámky!S11=10,poznámky!A29)+IF(poznámky!S12=10,poznámky!A30)+IF(poznámky!S13=10,poznámky!A31)+IF(poznámky!S14=10,poznámky!A32)+IF(poznámky!S15=10,poznámky!A33)</f>
        <v>7</v>
      </c>
      <c r="BJ13" s="43" t="s">
        <v>21</v>
      </c>
      <c r="BK13" s="36" t="str">
        <f t="shared" si="3"/>
        <v>Jirka</v>
      </c>
      <c r="BM13" s="739" t="s">
        <v>128</v>
      </c>
      <c r="BN13" s="740"/>
      <c r="BO13" s="740"/>
      <c r="BP13" s="740"/>
      <c r="BQ13" s="740"/>
      <c r="BR13" s="740"/>
      <c r="BS13" s="740"/>
    </row>
    <row r="14" spans="1:71" ht="21.75" customHeight="1">
      <c r="A14" s="44">
        <v>11</v>
      </c>
      <c r="B14" s="526"/>
      <c r="C14" s="540"/>
      <c r="D14" s="539" t="s">
        <v>14</v>
      </c>
      <c r="E14" s="535"/>
      <c r="F14" s="540"/>
      <c r="G14" s="539" t="s">
        <v>14</v>
      </c>
      <c r="H14" s="535"/>
      <c r="I14" s="540"/>
      <c r="J14" s="539" t="s">
        <v>14</v>
      </c>
      <c r="K14" s="535"/>
      <c r="L14" s="540"/>
      <c r="M14" s="539" t="s">
        <v>14</v>
      </c>
      <c r="N14" s="535"/>
      <c r="O14" s="540"/>
      <c r="P14" s="539" t="s">
        <v>14</v>
      </c>
      <c r="Q14" s="535"/>
      <c r="R14" s="540"/>
      <c r="S14" s="539" t="s">
        <v>14</v>
      </c>
      <c r="T14" s="535"/>
      <c r="U14" s="540"/>
      <c r="V14" s="539" t="s">
        <v>14</v>
      </c>
      <c r="W14" s="535"/>
      <c r="X14" s="540"/>
      <c r="Y14" s="539" t="s">
        <v>14</v>
      </c>
      <c r="Z14" s="535"/>
      <c r="AA14" s="540"/>
      <c r="AB14" s="539" t="s">
        <v>14</v>
      </c>
      <c r="AC14" s="535"/>
      <c r="AD14" s="538"/>
      <c r="AE14" s="539" t="s">
        <v>14</v>
      </c>
      <c r="AF14" s="535"/>
      <c r="AG14" s="647"/>
      <c r="AH14" s="647"/>
      <c r="AI14" s="647"/>
      <c r="AJ14" s="60">
        <f>AI15</f>
        <v>0</v>
      </c>
      <c r="AK14" s="61" t="s">
        <v>14</v>
      </c>
      <c r="AL14" s="62">
        <f>AG15</f>
        <v>0</v>
      </c>
      <c r="AM14" s="60">
        <f>AI16</f>
        <v>0</v>
      </c>
      <c r="AN14" s="61" t="s">
        <v>14</v>
      </c>
      <c r="AO14" s="62">
        <f>AG16</f>
        <v>0</v>
      </c>
      <c r="AP14" s="60">
        <f>AI17</f>
        <v>0</v>
      </c>
      <c r="AQ14" s="61" t="s">
        <v>14</v>
      </c>
      <c r="AR14" s="85">
        <f>AG17</f>
        <v>0</v>
      </c>
      <c r="AS14" s="60">
        <f>AI18</f>
        <v>0</v>
      </c>
      <c r="AT14" s="61" t="s">
        <v>14</v>
      </c>
      <c r="AU14" s="62">
        <f>AG18</f>
        <v>0</v>
      </c>
      <c r="AV14" s="561">
        <f>IF(C14&gt;E14,2,"0")+IF(C14=E14,1)*IF(C14+E14=0,0,1)+IF(F14&gt;H14,2,"0")+IF(F14=H14,1)*IF(F14+H14=0,0,1)+IF(I14&gt;K14,2,"0")+IF(I14=K14,1)*IF(I14+K14=0,0,1)+IF(L14&gt;N14,2,"0")+IF(L14=N14,1)*IF(L14+N14=0,0,1)+IF(O14&gt;Q14,2,"0")+IF(O14=Q14,1)*IF(O14+Q14=0,0,1)+IF(R14&gt;T14,2,"0")+IF(R14=T14,1)*IF(R14+T14=0,0,1)+IF(U14&gt;W14,2,"0")+IF(U14=W14,1)*IF(U14+W14=0,0,1)+IF(X14&gt;Z14,2,"0")+IF(X14=Z14,1)*IF(X14+Z14=0,0,1)+IF(AA14&gt;AC14,2,"0")+IF(AA14=AC14,1)*IF(AA14+AC14=0,0,1)+IF(AD14&gt;AF14,2,"0")+IF(AD14=AF14,1)*IF(AD14+AF14=0,0,1)+IF(AJ14&gt;AL14,2,"0")+IF(AJ14=AL14,1)*IF(AJ14+AL14=0,0,1)+IF(AM14&gt;AO14,2,"0")+IF(AM14=AO14,1)*IF(AM14+AO14=0,0,1)+IF(AP14&gt;AR14,2,"0")+IF(AP14=AR14,1)*IF(AP14+AR14=0,0,1)+IF(AS14&gt;AU14,2,"0")+IF(AS14=AU14,1)*IF(AS14+AU14=0,0,1)</f>
        <v>0</v>
      </c>
      <c r="AW14" s="487">
        <f>SUM(C14,F14,I14,L14,O14,R14,U14,X14,AA14,AD14,AJ14,AM14,AP14,AS14)</f>
        <v>0</v>
      </c>
      <c r="AX14" s="488" t="s">
        <v>14</v>
      </c>
      <c r="AY14" s="489">
        <f>SUM(E14,H14,K14,N14,Q14,T14,W14,Z14,AC14,AF14,AL14,AO14,AR14,AU14)</f>
        <v>0</v>
      </c>
      <c r="AZ14" s="562">
        <f t="shared" si="0"/>
        <v>0</v>
      </c>
      <c r="BA14" s="563">
        <f>IF(poznámky!K1=11,poznámky!A19)+IF(poznámky!K2=11,poznámky!A20)+IF(poznámky!K3=11,poznámky!A21)+IF(poznámky!K4=11,poznámky!A22)+IF(poznámky!K5=11,poznámky!A23)+IF(poznámky!K6=11,poznámky!A24)+IF(poznámky!K7=11,poznámky!A25)+IF(poznámky!K8=11,poznámky!A26)+IF(poznámky!K9=11,poznámky!A27)+IF(poznámky!K10=11,poznámky!A28)+IF(poznámky!K11=11,poznámky!A29)+IF(poznámky!K12=11,poznámky!A30)+IF(poznámky!K13=11,poznámky!A31)+IF(poznámky!K14=11,poznámky!A32)+IF(poznámky!K15=11,poznámky!A33)</f>
        <v>11</v>
      </c>
      <c r="BB14" s="564" t="s">
        <v>21</v>
      </c>
      <c r="BC14" s="565">
        <f t="shared" si="1"/>
        <v>0</v>
      </c>
      <c r="BD14" s="566">
        <v>0</v>
      </c>
      <c r="BE14" s="492">
        <v>0</v>
      </c>
      <c r="BF14" s="493" t="s">
        <v>14</v>
      </c>
      <c r="BG14" s="494">
        <v>0</v>
      </c>
      <c r="BH14" s="567">
        <f t="shared" si="2"/>
        <v>0</v>
      </c>
      <c r="BI14" s="568">
        <f>IF(poznámky!S1=11,poznámky!A19)+IF(poznámky!S2=11,poznámky!A20)+IF(poznámky!S3=11,poznámky!A21)+IF(poznámky!S4=11,poznámky!A22)+IF(poznámky!S5=11,poznámky!A23)+IF(poznámky!S6=11,poznámky!A24)+IF(poznámky!S7=11,poznámky!A25)+IF(poznámky!S8=11,poznámky!A26)+IF(poznámky!S9=11,poznámky!A27)+IF(poznámky!S10=11,poznámky!A28)+IF(poznámky!S11=11,poznámky!A29)+IF(poznámky!S12=11,poznámky!A30)+IF(poznámky!S13=11,poznámky!A31)+IF(poznámky!S14=11,poznámky!A32)+IF(poznámky!S15=11,poznámky!A33)</f>
        <v>11</v>
      </c>
      <c r="BJ14" s="569" t="s">
        <v>21</v>
      </c>
      <c r="BK14" s="570">
        <f t="shared" si="3"/>
        <v>0</v>
      </c>
      <c r="BM14" s="384"/>
    </row>
    <row r="15" spans="1:71" ht="21.75" customHeight="1">
      <c r="A15" s="44">
        <v>12</v>
      </c>
      <c r="B15" s="191"/>
      <c r="C15" s="538"/>
      <c r="D15" s="61" t="s">
        <v>14</v>
      </c>
      <c r="E15" s="84"/>
      <c r="F15" s="60"/>
      <c r="G15" s="61" t="s">
        <v>14</v>
      </c>
      <c r="H15" s="84"/>
      <c r="I15" s="60"/>
      <c r="J15" s="61" t="s">
        <v>14</v>
      </c>
      <c r="K15" s="84"/>
      <c r="L15" s="60"/>
      <c r="M15" s="61" t="s">
        <v>14</v>
      </c>
      <c r="N15" s="84"/>
      <c r="O15" s="60"/>
      <c r="P15" s="61" t="s">
        <v>14</v>
      </c>
      <c r="Q15" s="84"/>
      <c r="R15" s="60"/>
      <c r="S15" s="61" t="s">
        <v>14</v>
      </c>
      <c r="T15" s="84"/>
      <c r="U15" s="60"/>
      <c r="V15" s="61" t="s">
        <v>14</v>
      </c>
      <c r="W15" s="84"/>
      <c r="X15" s="60"/>
      <c r="Y15" s="61" t="s">
        <v>14</v>
      </c>
      <c r="Z15" s="84"/>
      <c r="AA15" s="60"/>
      <c r="AB15" s="61" t="s">
        <v>14</v>
      </c>
      <c r="AC15" s="84"/>
      <c r="AD15" s="60"/>
      <c r="AE15" s="61" t="s">
        <v>14</v>
      </c>
      <c r="AF15" s="84"/>
      <c r="AG15" s="60"/>
      <c r="AH15" s="61" t="s">
        <v>14</v>
      </c>
      <c r="AI15" s="84"/>
      <c r="AJ15" s="646">
        <v>2</v>
      </c>
      <c r="AK15" s="646"/>
      <c r="AL15" s="675"/>
      <c r="AM15" s="175">
        <f>AL16</f>
        <v>0</v>
      </c>
      <c r="AN15" s="61" t="s">
        <v>14</v>
      </c>
      <c r="AO15" s="85">
        <f>AJ16</f>
        <v>0</v>
      </c>
      <c r="AP15" s="175">
        <f>AL17</f>
        <v>0</v>
      </c>
      <c r="AQ15" s="61" t="s">
        <v>14</v>
      </c>
      <c r="AR15" s="84">
        <f>AJ17</f>
        <v>0</v>
      </c>
      <c r="AS15" s="60">
        <f>AL18</f>
        <v>0</v>
      </c>
      <c r="AT15" s="61" t="s">
        <v>14</v>
      </c>
      <c r="AU15" s="64">
        <f>AJ18</f>
        <v>0</v>
      </c>
      <c r="AV15" s="113">
        <f>IF(C15&gt;E15,2,"0")+IF(C15=E15,1)*IF(C15+E15=0,0,1)+IF(F15&gt;H15,2,"0")+IF(F15=H15,1)*IF(F15+H15=0,0,1)+IF(I15&gt;K15,2,"0")+IF(I15=K15,1)*IF(I15+K15=0,0,1)+IF(L15&gt;N15,2,"0")+IF(L15=N15,1)*IF(L15+N15=0,0,1)+IF(O15&gt;Q15,2,"0")+IF(O15=Q15,1)*IF(O15+Q15=0,0,1)+IF(R15&gt;T15,2,"0")+IF(R15=T15,1)*IF(R15+T15=0,0,1)+IF(U15&gt;W15,2,"0")+IF(U15=W15,1)*IF(U15+W15=0,0,1)+IF(X15&gt;Z15,2,"0")+IF(X15=Z15,1)*IF(X15+Z15=0,0,1)+IF(AA15&gt;AC15,2,"0")+IF(AA15=AC15,1)*IF(AA15+AC15=0,0,1)+IF(AD15&gt;AF15,2,"0")+IF(AD15=AF15,1)*IF(AD15+AF15=0,0,1)+IF(AG15&gt;AI15,2,"0")+IF(AG15=AI15,1)*IF(AG15+AI15=0,0,1)+IF(AM15&gt;AO15,2,"0")+IF(AM15=AO15,1)*IF(AM15+AO15=0,0,1)+IF(AP15&gt;AR15,2,"0")+IF(AP15=AR15,1)*IF(AP15+AR15=0,0,1)+IF(AS15&gt;AU15,2,"0")+IF(AS15=AU15,1)*IF(AS15+AU15=0,0,1)</f>
        <v>0</v>
      </c>
      <c r="AW15" s="114">
        <f>SUM(C15,F15,I15,L15,O15,R15,U15,X15,AA15,AD15,AG15,AM15,AP15,AS15)</f>
        <v>0</v>
      </c>
      <c r="AX15" s="197" t="s">
        <v>14</v>
      </c>
      <c r="AY15" s="116">
        <f>SUM(E15,H15,K15,N15,Q15,T15,W15,Z15,AC15,AF15,AI15,AO15,AR15,AU15)</f>
        <v>0</v>
      </c>
      <c r="AZ15" s="198">
        <f>AW15-AY15</f>
        <v>0</v>
      </c>
      <c r="BA15" s="199">
        <f>IF(poznámky!K1=12,poznámky!A19)+IF(poznámky!K2=12,poznámky!A20)+IF(poznámky!K3=12,poznámky!A21)+IF(poznámky!K4=12,poznámky!A22)+IF(poznámky!K5=12,poznámky!A23)+IF(poznámky!K6=12,poznámky!A24)+IF(poznámky!K7=12,poznámky!A25)+IF(poznámky!K8=12,poznámky!A26)+IF(poznámky!K9=12,poznámky!A27)+IF(poznámky!K10=12,poznámky!A28)+IF(poznámky!K11=12,poznámky!A29)+IF(poznámky!K12=12,poznámky!A30)+IF(poznámky!K13=12,poznámky!A31)+IF(poznámky!K14=12,poznámky!A32)+IF(poznámky!K15=12,poznámky!A33)</f>
        <v>12</v>
      </c>
      <c r="BB15" s="119" t="s">
        <v>21</v>
      </c>
      <c r="BC15" s="120">
        <f t="shared" si="1"/>
        <v>0</v>
      </c>
      <c r="BD15" s="186">
        <v>0</v>
      </c>
      <c r="BE15" s="187">
        <v>0</v>
      </c>
      <c r="BF15" s="190" t="s">
        <v>14</v>
      </c>
      <c r="BG15" s="189">
        <v>0</v>
      </c>
      <c r="BH15" s="74">
        <f t="shared" si="2"/>
        <v>0</v>
      </c>
      <c r="BI15" s="200">
        <f>IF(poznámky!S1=12,poznámky!A19)+IF(poznámky!S2=12,poznámky!A20)+IF(poznámky!S3=12,poznámky!A21)+IF(poznámky!S4=12,poznámky!A22)+IF(poznámky!S5=12,poznámky!A23)+IF(poznámky!S6=12,poznámky!A24)+IF(poznámky!S7=12,poznámky!A25)+IF(poznámky!S8=12,poznámky!A26)+IF(poznámky!S9=12,poznámky!A27)+IF(poznámky!S10=12,poznámky!A28)+IF(poznámky!S11=12,poznámky!A29)+IF(poznámky!S12=12,poznámky!A30)+IF(poznámky!S13=12,poznámky!A31)+IF(poznámky!S14=12,poznámky!A32)+IF(poznámky!S15=12,poznámky!A33)</f>
        <v>12</v>
      </c>
      <c r="BJ15" s="66" t="s">
        <v>21</v>
      </c>
      <c r="BK15" s="67">
        <f t="shared" si="3"/>
        <v>0</v>
      </c>
      <c r="BM15" s="743" t="s">
        <v>77</v>
      </c>
      <c r="BN15" s="744"/>
      <c r="BO15" s="744"/>
      <c r="BP15" s="744"/>
      <c r="BQ15" s="744"/>
      <c r="BR15" s="744"/>
      <c r="BS15" s="744"/>
    </row>
    <row r="16" spans="1:71" ht="21.75" customHeight="1">
      <c r="A16" s="44">
        <v>13</v>
      </c>
      <c r="B16" s="191"/>
      <c r="C16" s="195"/>
      <c r="D16" s="81" t="s">
        <v>14</v>
      </c>
      <c r="E16" s="196"/>
      <c r="F16" s="195"/>
      <c r="G16" s="81" t="s">
        <v>14</v>
      </c>
      <c r="H16" s="196"/>
      <c r="I16" s="195"/>
      <c r="J16" s="81" t="s">
        <v>14</v>
      </c>
      <c r="K16" s="196"/>
      <c r="L16" s="195"/>
      <c r="M16" s="81" t="s">
        <v>14</v>
      </c>
      <c r="N16" s="196"/>
      <c r="O16" s="195"/>
      <c r="P16" s="81" t="s">
        <v>14</v>
      </c>
      <c r="Q16" s="196"/>
      <c r="R16" s="195"/>
      <c r="S16" s="81" t="s">
        <v>14</v>
      </c>
      <c r="T16" s="196"/>
      <c r="U16" s="195"/>
      <c r="V16" s="81" t="s">
        <v>14</v>
      </c>
      <c r="W16" s="196"/>
      <c r="X16" s="195"/>
      <c r="Y16" s="81" t="s">
        <v>14</v>
      </c>
      <c r="Z16" s="196"/>
      <c r="AA16" s="195"/>
      <c r="AB16" s="81" t="s">
        <v>14</v>
      </c>
      <c r="AC16" s="196"/>
      <c r="AD16" s="195"/>
      <c r="AE16" s="81" t="s">
        <v>14</v>
      </c>
      <c r="AF16" s="196"/>
      <c r="AG16" s="195"/>
      <c r="AH16" s="81" t="s">
        <v>14</v>
      </c>
      <c r="AI16" s="196"/>
      <c r="AJ16" s="195"/>
      <c r="AK16" s="81" t="s">
        <v>14</v>
      </c>
      <c r="AL16" s="47"/>
      <c r="AM16" s="646">
        <v>0</v>
      </c>
      <c r="AN16" s="646"/>
      <c r="AO16" s="675"/>
      <c r="AP16" s="195">
        <f>AO17</f>
        <v>0</v>
      </c>
      <c r="AQ16" s="81" t="s">
        <v>14</v>
      </c>
      <c r="AR16" s="84">
        <f>AM17</f>
        <v>0</v>
      </c>
      <c r="AS16" s="60">
        <f>AO18</f>
        <v>0</v>
      </c>
      <c r="AT16" s="61" t="s">
        <v>14</v>
      </c>
      <c r="AU16" s="47">
        <f>AM18</f>
        <v>0</v>
      </c>
      <c r="AV16" s="113">
        <f>IF(C16&gt;E16,2,"0")+IF(C16=E16,1)*IF(C16+E16=0,0,1)+IF(F16&gt;H16,2,"0")+IF(F16=H16,1)*IF(F16+H16=0,0,1)+IF(I16&gt;K16,2,"0")+IF(I16=K16,1)*IF(I16+K16=0,0,1)+IF(L16&gt;N16,2,"0")+IF(L16=N16,1)*IF(L16+N16=0,0,1)+IF(O16&gt;Q16,2,"0")+IF(O16=Q16,1)*IF(O16+Q16=0,0,1)+IF(R16&gt;T16,2,"0")+IF(R16=T16,1)*IF(R16+T16=0,0,1)+IF(U16&gt;W16,2,"0")+IF(U16=W16,1)*IF(U16+W16=0,0,1)+IF(X16&gt;Z16,2,"0")+IF(X16=Z16,1)*IF(X16+Z16=0,0,1)+IF(AA16&gt;AC16,2,"0")+IF(AA16=AC16,1)*IF(AA16+AC16=0,0,1)+IF(AD16&gt;AF16,2,"0")+IF(AD16=AF16,1)*IF(AD16+AF16=0,0,1)+IF(AG16&gt;AI16,2,"0")+IF(AG16=AI16,1)*IF(AG16+AI16=0,0,1)+IF(AJ16&gt;AL16,2,"0")+IF(AJ16=AL16,1)*IF(AJ16+AL16=0,0,1)+IF(AP16&gt;AR16,2,"0")+IF(AP16=AR16,1)*IF(AP16+AR16=0,0,1)+IF(AS16&gt;AU16,2,"0")+IF(AS16=AU16,1)*IF(AS16+AU16=0,0,1)</f>
        <v>0</v>
      </c>
      <c r="AW16" s="114">
        <f>SUM(C16,F16,I16,L16,O16,R16,U16,X16,AA16,AD16,AG16,AJ16,AP16,AS16)</f>
        <v>0</v>
      </c>
      <c r="AX16" s="201" t="s">
        <v>14</v>
      </c>
      <c r="AY16" s="116">
        <f>SUM(E16,H16,K16,N16,Q16,T16,W16,Z16,AC16,AF16,AI16,AL16,AR16,AU16)</f>
        <v>0</v>
      </c>
      <c r="AZ16" s="202">
        <f>AW16-AY16</f>
        <v>0</v>
      </c>
      <c r="BA16" s="203">
        <f>IF(poznámky!K1=13,poznámky!A19)+IF(poznámky!K2=13,poznámky!A20)+IF(poznámky!K3=13,poznámky!A21)+IF(poznámky!K4=13,poznámky!A22)+IF(poznámky!K5=13,poznámky!A23)+IF(poznámky!K6=13,poznámky!A24)+IF(poznámky!K7=13,poznámky!A25)+IF(poznámky!K8=13,poznámky!A26)+IF(poznámky!K9=13,poznámky!A27)+IF(poznámky!K10=13,poznámky!A28)+IF(poznámky!K11=13,poznámky!A29)+IF(poznámky!K12=13,poznámky!A30)+IF(poznámky!K13=13,poznámky!A31)+IF(poznámky!K14=13,poznámky!A32)+IF(poznámky!K15=13,poznámky!A33)</f>
        <v>13</v>
      </c>
      <c r="BB16" s="119" t="s">
        <v>21</v>
      </c>
      <c r="BC16" s="120">
        <f t="shared" si="1"/>
        <v>0</v>
      </c>
      <c r="BD16" s="186">
        <v>0</v>
      </c>
      <c r="BE16" s="187">
        <v>0</v>
      </c>
      <c r="BF16" s="204" t="s">
        <v>14</v>
      </c>
      <c r="BG16" s="189">
        <v>0</v>
      </c>
      <c r="BH16" s="74">
        <f t="shared" si="2"/>
        <v>0</v>
      </c>
      <c r="BI16" s="205">
        <f>IF(poznámky!S1=13,poznámky!A19)+IF(poznámky!S2=13,poznámky!A20)+IF(poznámky!S3=13,poznámky!A21)+IF(poznámky!S4=13,poznámky!A22)+IF(poznámky!S5=13,poznámky!A23)+IF(poznámky!S6=13,poznámky!A24)+IF(poznámky!S7=13,poznámky!A25)+IF(poznámky!S8=13,poznámky!A26)+IF(poznámky!S9=13,poznámky!A27)+IF(poznámky!S10=13,poznámky!A28)+IF(poznámky!S11=13,poznámky!A29)+IF(poznámky!S12=13,poznámky!A30)+IF(poznámky!S13=13,poznámky!A31)+IF(poznámky!S14=13,poznámky!A32)+IF(poznámky!S15=13,poznámky!A33)</f>
        <v>13</v>
      </c>
      <c r="BJ16" s="66" t="s">
        <v>21</v>
      </c>
      <c r="BK16" s="67">
        <f t="shared" si="3"/>
        <v>0</v>
      </c>
      <c r="BM16" s="741" t="s">
        <v>78</v>
      </c>
      <c r="BN16" s="742"/>
      <c r="BO16" s="742"/>
      <c r="BP16" s="742"/>
      <c r="BQ16" s="742"/>
      <c r="BR16" s="742"/>
      <c r="BS16" s="742"/>
    </row>
    <row r="17" spans="1:77" ht="21.75" customHeight="1">
      <c r="A17" s="44">
        <v>14</v>
      </c>
      <c r="B17" s="191"/>
      <c r="C17" s="195"/>
      <c r="D17" s="81" t="s">
        <v>14</v>
      </c>
      <c r="E17" s="196"/>
      <c r="F17" s="195"/>
      <c r="G17" s="81" t="s">
        <v>14</v>
      </c>
      <c r="H17" s="196"/>
      <c r="I17" s="195"/>
      <c r="J17" s="81" t="s">
        <v>14</v>
      </c>
      <c r="K17" s="196"/>
      <c r="L17" s="195"/>
      <c r="M17" s="81" t="s">
        <v>14</v>
      </c>
      <c r="N17" s="196"/>
      <c r="O17" s="195"/>
      <c r="P17" s="81" t="s">
        <v>14</v>
      </c>
      <c r="Q17" s="196"/>
      <c r="R17" s="195"/>
      <c r="S17" s="81" t="s">
        <v>14</v>
      </c>
      <c r="T17" s="196"/>
      <c r="U17" s="195"/>
      <c r="V17" s="81" t="s">
        <v>14</v>
      </c>
      <c r="W17" s="196"/>
      <c r="X17" s="195"/>
      <c r="Y17" s="81" t="s">
        <v>14</v>
      </c>
      <c r="Z17" s="196"/>
      <c r="AA17" s="195"/>
      <c r="AB17" s="81" t="s">
        <v>14</v>
      </c>
      <c r="AC17" s="196"/>
      <c r="AD17" s="195"/>
      <c r="AE17" s="81" t="s">
        <v>14</v>
      </c>
      <c r="AF17" s="196"/>
      <c r="AG17" s="195"/>
      <c r="AH17" s="81" t="s">
        <v>14</v>
      </c>
      <c r="AI17" s="196"/>
      <c r="AJ17" s="195"/>
      <c r="AK17" s="81" t="s">
        <v>14</v>
      </c>
      <c r="AL17" s="47"/>
      <c r="AM17" s="195"/>
      <c r="AN17" s="81" t="s">
        <v>14</v>
      </c>
      <c r="AO17" s="196"/>
      <c r="AP17" s="646">
        <v>1</v>
      </c>
      <c r="AQ17" s="646"/>
      <c r="AR17" s="647"/>
      <c r="AS17" s="60">
        <f>AR18</f>
        <v>0</v>
      </c>
      <c r="AT17" s="61" t="s">
        <v>14</v>
      </c>
      <c r="AU17" s="47">
        <f>AP18</f>
        <v>0</v>
      </c>
      <c r="AV17" s="113">
        <f>IF(C17&gt;E17,2,"0")+IF(C17=E17,1)*IF(C17+E17=0,0,1)+IF(F17&gt;H17,2,"0")+IF(F17=H17,1)*IF(F17+H17=0,0,1)+IF(I17&gt;K17,2,"0")+IF(I17=K17,1)*IF(I17+K17=0,0,1)+IF(L17&gt;N17,2,"0")+IF(L17=N17,1)*IF(L17+N17=0,0,1)+IF(O17&gt;Q17,2,"0")+IF(O17=Q17,1)*IF(O17+Q17=0,0,1)+IF(R17&gt;T17,2,"0")+IF(R17=T17,1)*IF(R17+T17=0,0,1)+IF(U17&gt;W17,2,"0")+IF(U17=W17,1)*IF(U17+W17=0,0,1)+IF(X17&gt;Z17,2,"0")+IF(X17=Z17,1)*IF(X17+Z17=0,0,1)+IF(AA17&gt;AC17,2,"0")+IF(AA17=AC17,1)*IF(AA17+AC17=0,0,1)+IF(AD17&gt;AF17,2,"0")+IF(AD17=AF17,1)*IF(AD17+AF17=0,0,1)+IF(AG17&gt;AI17,2,"0")+IF(AG17=AI17,1)*IF(AG17+AI17=0,0,1)+IF(AJ17&gt;AL17,2,"0")+IF(AJ17=AL17,1)*IF(AJ17+AL17=0,0,1)+IF(AM17&gt;AO17,2,"0")+IF(AM17=AO17,1)*IF(AM17+AO17=0,0,1)+IF(AS17&gt;AU17,2,"0")+IF(AS17=AU17,1)*IF(AS17+AU17=0,0,1)</f>
        <v>0</v>
      </c>
      <c r="AW17" s="114">
        <f>SUM(C17,F17,I17,L17,O17,R17,U17,X17,AA17,AD17,AG17,AJ17,AM17,AS17)</f>
        <v>0</v>
      </c>
      <c r="AX17" s="201" t="s">
        <v>14</v>
      </c>
      <c r="AY17" s="116">
        <f>SUM(E17,H17,K17,N17,Q17,T17,W17,Z17,AC17,AF17,AI17,AL17,AO17,AU17)</f>
        <v>0</v>
      </c>
      <c r="AZ17" s="202">
        <f>AW17-AY17</f>
        <v>0</v>
      </c>
      <c r="BA17" s="203">
        <f>IF(poznámky!K1=14,poznámky!A19)+IF(poznámky!K2=14,poznámky!A20)+IF(poznámky!K3=14,poznámky!A21)+IF(poznámky!K4=14,poznámky!A22)+IF(poznámky!K5=14,poznámky!A23)+IF(poznámky!K6=14,poznámky!A24)+IF(poznámky!K7=14,poznámky!A25)+IF(poznámky!K8=14,poznámky!A26)+IF(poznámky!K9=14,poznámky!A27)+IF(poznámky!K10=14,poznámky!A28)+IF(poznámky!K11=14,poznámky!A29)+IF(poznámky!K12=14,poznámky!A30)+IF(poznámky!K13=14,poznámky!A31)+IF(poznámky!K14=14,poznámky!A32)+IF(poznámky!K15=14,poznámky!A33)</f>
        <v>14</v>
      </c>
      <c r="BB17" s="119" t="s">
        <v>21</v>
      </c>
      <c r="BC17" s="120">
        <f t="shared" si="1"/>
        <v>0</v>
      </c>
      <c r="BD17" s="186">
        <v>0</v>
      </c>
      <c r="BE17" s="187">
        <v>0</v>
      </c>
      <c r="BF17" s="204" t="s">
        <v>14</v>
      </c>
      <c r="BG17" s="189">
        <v>0</v>
      </c>
      <c r="BH17" s="74">
        <f t="shared" si="2"/>
        <v>0</v>
      </c>
      <c r="BI17" s="206">
        <f>IF(poznámky!S1=14,poznámky!A19)+IF(poznámky!S2=14,poznámky!A20)+IF(poznámky!S3=14,poznámky!A21)+IF(poznámky!S4=14,poznámky!A22)+IF(poznámky!S5=14,poznámky!A23)+IF(poznámky!S6=14,poznámky!A24)+IF(poznámky!S7=14,poznámky!A25)+IF(poznámky!S8=14,poznámky!A26)+IF(poznámky!S9=14,poznámky!A27)+IF(poznámky!S10=14,poznámky!A28)+IF(poznámky!S11=14,poznámky!A29)+IF(poznámky!S12=14,poznámky!A30)+IF(poznámky!S13=14,poznámky!A31)+IF(poznámky!S14=14,poznámky!A32)+IF(poznámky!S15=14,poznámky!A33)</f>
        <v>14</v>
      </c>
      <c r="BJ17" s="66" t="s">
        <v>21</v>
      </c>
      <c r="BK17" s="67">
        <f t="shared" si="3"/>
        <v>0</v>
      </c>
      <c r="BM17" s="745" t="s">
        <v>79</v>
      </c>
      <c r="BN17" s="746"/>
      <c r="BO17" s="746"/>
      <c r="BP17" s="746"/>
      <c r="BQ17" s="746"/>
      <c r="BR17" s="746"/>
      <c r="BS17" s="746"/>
    </row>
    <row r="18" spans="1:77" ht="21.75" customHeight="1" thickBot="1">
      <c r="A18" s="45">
        <v>15</v>
      </c>
      <c r="B18" s="191"/>
      <c r="C18" s="53"/>
      <c r="D18" s="54" t="s">
        <v>14</v>
      </c>
      <c r="E18" s="55"/>
      <c r="F18" s="53"/>
      <c r="G18" s="54" t="s">
        <v>14</v>
      </c>
      <c r="H18" s="55"/>
      <c r="I18" s="53"/>
      <c r="J18" s="54" t="s">
        <v>14</v>
      </c>
      <c r="K18" s="55"/>
      <c r="L18" s="53"/>
      <c r="M18" s="54" t="s">
        <v>14</v>
      </c>
      <c r="N18" s="55"/>
      <c r="O18" s="53"/>
      <c r="P18" s="54" t="s">
        <v>14</v>
      </c>
      <c r="Q18" s="55"/>
      <c r="R18" s="53"/>
      <c r="S18" s="54" t="s">
        <v>14</v>
      </c>
      <c r="T18" s="55"/>
      <c r="U18" s="53"/>
      <c r="V18" s="54" t="s">
        <v>14</v>
      </c>
      <c r="W18" s="55"/>
      <c r="X18" s="53"/>
      <c r="Y18" s="54" t="s">
        <v>14</v>
      </c>
      <c r="Z18" s="56"/>
      <c r="AA18" s="53"/>
      <c r="AB18" s="54" t="s">
        <v>14</v>
      </c>
      <c r="AC18" s="55"/>
      <c r="AD18" s="53"/>
      <c r="AE18" s="54" t="s">
        <v>14</v>
      </c>
      <c r="AF18" s="55"/>
      <c r="AG18" s="53"/>
      <c r="AH18" s="54" t="s">
        <v>14</v>
      </c>
      <c r="AI18" s="55"/>
      <c r="AJ18" s="53"/>
      <c r="AK18" s="54" t="s">
        <v>14</v>
      </c>
      <c r="AL18" s="57"/>
      <c r="AM18" s="53"/>
      <c r="AN18" s="54" t="s">
        <v>14</v>
      </c>
      <c r="AO18" s="55"/>
      <c r="AP18" s="53"/>
      <c r="AQ18" s="54" t="s">
        <v>14</v>
      </c>
      <c r="AR18" s="57"/>
      <c r="AS18" s="646">
        <v>2</v>
      </c>
      <c r="AT18" s="646"/>
      <c r="AU18" s="675"/>
      <c r="AV18" s="113">
        <f>IF(C18&gt;E18,2,"0")+IF(C18=E18,1)*IF(C18+E18=0,0,1)+IF(F18&gt;H18,2,"0")+IF(F18=H18,1)*IF(F18+H18=0,0,1)+IF(I18&gt;K18,2,"0")+IF(I18=K18,1)*IF(I18+K18=0,0,1)+IF(L18&gt;N18,2,"0")+IF(L18=N18,1)*IF(L18+N18=0,0,1)+IF(O18&gt;Q18,2,"0")+IF(O18=Q18,1)*IF(O18+Q18=0,0,1)+IF(R18&gt;T18,2,"0")+IF(R18=T18,1)*IF(R18+T18=0,0,1)+IF(U18&gt;W18,2,"0")+IF(U18=W18,1)*IF(U18+W18=0,0,1)+IF(X18&gt;Z18,2,"0")+IF(X18=Z18,1)*IF(X18+Z18=0,0,1)+IF(AA18&gt;AC18,2,"0")+IF(AA18=AC18,1)*IF(AA18+AC18=0,0,1)+IF(AD18&gt;AF18,2,"0")+IF(AD18=AF18,1)*IF(AD18+AF18=0,0,1)+IF(AG18&gt;AI18,2,"0")+IF(AG18=AI18,1)*IF(AG18+AI18=0,0,1)+IF(AJ18&gt;AL18,2,"0")+IF(AJ18=AL18,1)*IF(AJ18+AL18=0,0,1)+IF(AM18&gt;AO18,2,"0")+IF(AM18=AO18,1)*IF(AM18+AO18=0,0,1)+IF(AP18&gt;AR18,2,"0")+IF(AP18=AR18,1)*IF(AP18+AR18=0,0,1)</f>
        <v>0</v>
      </c>
      <c r="AW18" s="114">
        <f>SUM(C18,F18,I18,L18,O18,R18,U18,X18,AA18,AD18,AG18,AJ18,AM18,AP18)</f>
        <v>0</v>
      </c>
      <c r="AX18" s="115" t="s">
        <v>14</v>
      </c>
      <c r="AY18" s="116">
        <f>SUM(E18,H18,K18,N18,Q18,T18,W18,Z18,AC18,AF18,AI18,AL18,AO18,AR18)</f>
        <v>0</v>
      </c>
      <c r="AZ18" s="117">
        <f>AW18-AY18</f>
        <v>0</v>
      </c>
      <c r="BA18" s="118">
        <f>IF(poznámky!K1=15,poznámky!A19)+IF(poznámky!K2=15,poznámky!A20)+IF(poznámky!K3=15,poznámky!A21)+IF(poznámky!K4=15,poznámky!A22)+IF(poznámky!K5=15,poznámky!A23)+IF(poznámky!K6=15,poznámky!A24)+IF(poznámky!K7=15,poznámky!A25)+IF(poznámky!K8=15,poznámky!A26)+IF(poznámky!K9=15,poznámky!A27)+IF(poznámky!K10=15,poznámky!A28)+IF(poznámky!K11=15,poznámky!A29)+IF(poznámky!K12=15,poznámky!A30)+IF(poznámky!K13=15,poznámky!A31)+IF(poznámky!K14=15,poznámky!A32)+IF(poznámky!K15=15,poznámky!A33)</f>
        <v>15</v>
      </c>
      <c r="BB18" s="119" t="s">
        <v>21</v>
      </c>
      <c r="BC18" s="120">
        <f t="shared" si="1"/>
        <v>0</v>
      </c>
      <c r="BD18" s="186">
        <v>0</v>
      </c>
      <c r="BE18" s="187">
        <v>0</v>
      </c>
      <c r="BF18" s="188" t="s">
        <v>14</v>
      </c>
      <c r="BG18" s="189">
        <v>0</v>
      </c>
      <c r="BH18" s="74">
        <f t="shared" si="2"/>
        <v>0</v>
      </c>
      <c r="BI18" s="68">
        <f>IF(poznámky!S1=15,poznámky!A19)+IF(poznámky!S2=15,poznámky!A20)+IF(poznámky!S3=15,poznámky!A21)+IF(poznámky!S4=15,poznámky!A22)+IF(poznámky!S5=15,poznámky!A23)+IF(poznámky!S6=15,poznámky!A24)+IF(poznámky!S7=15,poznámky!A25)+IF(poznámky!S8=15,poznámky!A26)+IF(poznámky!S9=15,poznámky!A27)+IF(poznámky!S10=15,poznámky!A28)+IF(poznámky!S11=15,poznámky!A29)+IF(poznámky!S12=15,poznámky!A30)+IF(poznámky!S13=15,poznámky!A31)+IF(poznámky!S14=15,poznámky!A32)+IF(poznámky!S15=15,poznámky!A33)</f>
        <v>15</v>
      </c>
      <c r="BJ18" s="66" t="s">
        <v>21</v>
      </c>
      <c r="BK18" s="67">
        <f t="shared" si="3"/>
        <v>0</v>
      </c>
      <c r="BM18" s="737" t="s">
        <v>80</v>
      </c>
      <c r="BN18" s="738"/>
      <c r="BO18" s="738"/>
      <c r="BP18" s="738"/>
      <c r="BQ18" s="738"/>
      <c r="BR18" s="738"/>
      <c r="BS18" s="738"/>
    </row>
    <row r="19" spans="1:77" ht="21.75" customHeight="1" thickTop="1" thickBot="1">
      <c r="A19" s="707" t="s">
        <v>76</v>
      </c>
      <c r="B19" s="707"/>
      <c r="C19" s="707"/>
      <c r="D19" s="707"/>
      <c r="E19" s="707"/>
      <c r="F19" s="707"/>
      <c r="G19" s="707"/>
      <c r="H19" s="707"/>
      <c r="I19" s="707"/>
      <c r="J19" s="707"/>
      <c r="K19" s="707"/>
      <c r="L19" s="707"/>
      <c r="M19" s="707"/>
      <c r="N19" s="707"/>
      <c r="O19" s="707"/>
      <c r="P19" s="707"/>
      <c r="Q19" s="707"/>
      <c r="R19" s="707"/>
      <c r="S19" s="707"/>
      <c r="T19" s="707"/>
      <c r="U19" s="707"/>
      <c r="V19" s="707"/>
      <c r="W19" s="707"/>
      <c r="X19" s="707"/>
      <c r="Y19" s="707"/>
      <c r="Z19" s="707"/>
      <c r="AA19" s="707"/>
      <c r="AB19" s="707"/>
      <c r="AC19" s="707"/>
      <c r="AD19" s="707"/>
      <c r="AE19" s="707"/>
      <c r="AF19" s="707"/>
      <c r="AG19" s="707"/>
      <c r="AH19" s="707"/>
      <c r="AI19" s="707"/>
      <c r="AJ19" s="707"/>
      <c r="AK19" s="707"/>
      <c r="AL19" s="707"/>
      <c r="AM19" s="707"/>
      <c r="AN19" s="707"/>
      <c r="AO19" s="707"/>
      <c r="AP19" s="707"/>
      <c r="AQ19" s="707"/>
      <c r="AR19" s="707"/>
      <c r="AS19" s="707"/>
      <c r="AT19" s="707"/>
      <c r="AU19" s="707"/>
      <c r="AV19" s="707"/>
      <c r="AW19" s="707"/>
      <c r="AX19" s="707"/>
      <c r="AY19" s="707"/>
      <c r="AZ19" s="707"/>
      <c r="BA19" s="707"/>
      <c r="BB19" s="707"/>
      <c r="BC19" s="707"/>
      <c r="BD19" s="65"/>
      <c r="BE19" s="65"/>
      <c r="BF19" s="65"/>
      <c r="BG19" s="65"/>
      <c r="BH19" s="65"/>
      <c r="BI19" s="65"/>
      <c r="BJ19" s="65"/>
      <c r="BK19" s="65"/>
      <c r="BM19" s="383"/>
    </row>
    <row r="20" spans="1:77" ht="21.75" customHeight="1" thickTop="1" thickBot="1">
      <c r="A20" s="672" t="s">
        <v>92</v>
      </c>
      <c r="B20" s="673"/>
      <c r="C20" s="673"/>
      <c r="D20" s="673"/>
      <c r="E20" s="673"/>
      <c r="F20" s="673"/>
      <c r="G20" s="673"/>
      <c r="H20" s="673"/>
      <c r="I20" s="673"/>
      <c r="J20" s="673"/>
      <c r="K20" s="673"/>
      <c r="L20" s="673"/>
      <c r="M20" s="673"/>
      <c r="N20" s="673"/>
      <c r="O20" s="673"/>
      <c r="P20" s="673"/>
      <c r="Q20" s="673"/>
      <c r="R20" s="673"/>
      <c r="S20" s="673"/>
      <c r="T20" s="673"/>
      <c r="U20" s="673"/>
      <c r="V20" s="673"/>
      <c r="W20" s="673"/>
      <c r="X20" s="673"/>
      <c r="Y20" s="673"/>
      <c r="Z20" s="673"/>
      <c r="AA20" s="673"/>
      <c r="AB20" s="673"/>
      <c r="AC20" s="673"/>
      <c r="AD20" s="673"/>
      <c r="AE20" s="673"/>
      <c r="AF20" s="673"/>
      <c r="AG20" s="673"/>
      <c r="AH20" s="673"/>
      <c r="AI20" s="673"/>
      <c r="AJ20" s="673"/>
      <c r="AK20" s="673"/>
      <c r="AL20" s="673"/>
      <c r="AM20" s="673"/>
      <c r="AN20" s="673"/>
      <c r="AO20" s="673"/>
      <c r="AP20" s="673"/>
      <c r="AQ20" s="673"/>
      <c r="AR20" s="673"/>
      <c r="AS20" s="673"/>
      <c r="AT20" s="673"/>
      <c r="AU20" s="674"/>
      <c r="AV20" s="688" t="s">
        <v>0</v>
      </c>
      <c r="AW20" s="689"/>
      <c r="AX20" s="689"/>
      <c r="AY20" s="689"/>
      <c r="AZ20" s="689"/>
      <c r="BA20" s="689"/>
      <c r="BB20" s="689"/>
      <c r="BC20" s="689"/>
      <c r="BD20" s="687" t="s">
        <v>19</v>
      </c>
      <c r="BE20" s="673"/>
      <c r="BF20" s="673"/>
      <c r="BG20" s="673"/>
      <c r="BH20" s="673"/>
      <c r="BI20" s="673"/>
      <c r="BJ20" s="673"/>
      <c r="BK20" s="674"/>
      <c r="BM20" s="383"/>
    </row>
    <row r="21" spans="1:77" ht="21.75" customHeight="1" thickBot="1">
      <c r="A21" s="2"/>
      <c r="B21" s="3" t="s">
        <v>20</v>
      </c>
      <c r="C21" s="669">
        <v>1</v>
      </c>
      <c r="D21" s="669"/>
      <c r="E21" s="669"/>
      <c r="F21" s="652">
        <v>2</v>
      </c>
      <c r="G21" s="652"/>
      <c r="H21" s="652"/>
      <c r="I21" s="652">
        <v>3</v>
      </c>
      <c r="J21" s="652"/>
      <c r="K21" s="652"/>
      <c r="L21" s="652">
        <v>4</v>
      </c>
      <c r="M21" s="652"/>
      <c r="N21" s="652"/>
      <c r="O21" s="652">
        <v>5</v>
      </c>
      <c r="P21" s="652"/>
      <c r="Q21" s="652"/>
      <c r="R21" s="652">
        <v>6</v>
      </c>
      <c r="S21" s="652"/>
      <c r="T21" s="652"/>
      <c r="U21" s="652">
        <v>7</v>
      </c>
      <c r="V21" s="652"/>
      <c r="W21" s="652"/>
      <c r="X21" s="652">
        <v>8</v>
      </c>
      <c r="Y21" s="652"/>
      <c r="Z21" s="652"/>
      <c r="AA21" s="652">
        <v>9</v>
      </c>
      <c r="AB21" s="652"/>
      <c r="AC21" s="652"/>
      <c r="AD21" s="652">
        <v>10</v>
      </c>
      <c r="AE21" s="652"/>
      <c r="AF21" s="652"/>
      <c r="AG21" s="652">
        <v>11</v>
      </c>
      <c r="AH21" s="652"/>
      <c r="AI21" s="652"/>
      <c r="AJ21" s="651">
        <v>12</v>
      </c>
      <c r="AK21" s="651"/>
      <c r="AL21" s="652"/>
      <c r="AM21" s="651">
        <v>13</v>
      </c>
      <c r="AN21" s="651"/>
      <c r="AO21" s="652"/>
      <c r="AP21" s="651">
        <v>14</v>
      </c>
      <c r="AQ21" s="651"/>
      <c r="AR21" s="652"/>
      <c r="AS21" s="651">
        <v>15</v>
      </c>
      <c r="AT21" s="651"/>
      <c r="AU21" s="652"/>
      <c r="AV21" s="133">
        <v>16</v>
      </c>
      <c r="AW21" s="715">
        <v>17</v>
      </c>
      <c r="AX21" s="715"/>
      <c r="AY21" s="715"/>
      <c r="AZ21" s="134">
        <v>18</v>
      </c>
      <c r="BA21" s="716">
        <v>19</v>
      </c>
      <c r="BB21" s="717"/>
      <c r="BC21" s="717"/>
      <c r="BD21" s="16">
        <v>20</v>
      </c>
      <c r="BE21" s="690">
        <v>21</v>
      </c>
      <c r="BF21" s="690"/>
      <c r="BG21" s="690"/>
      <c r="BH21" s="16">
        <v>22</v>
      </c>
      <c r="BI21" s="690">
        <v>23</v>
      </c>
      <c r="BJ21" s="709"/>
      <c r="BK21" s="710"/>
      <c r="BM21" s="705" t="s">
        <v>86</v>
      </c>
      <c r="BN21" s="705"/>
      <c r="BO21" s="705"/>
      <c r="BP21" s="705"/>
      <c r="BQ21" s="705"/>
      <c r="BR21" s="705"/>
      <c r="BS21" s="705"/>
    </row>
    <row r="22" spans="1:77" ht="21.75" customHeight="1">
      <c r="A22" s="5"/>
      <c r="B22" s="6" t="s">
        <v>13</v>
      </c>
      <c r="C22" s="661" t="str">
        <f>B23</f>
        <v>Manish</v>
      </c>
      <c r="D22" s="661"/>
      <c r="E22" s="661"/>
      <c r="F22" s="661" t="str">
        <f>B24</f>
        <v>Adrian</v>
      </c>
      <c r="G22" s="661"/>
      <c r="H22" s="661"/>
      <c r="I22" s="661" t="str">
        <f>B25</f>
        <v>Michal</v>
      </c>
      <c r="J22" s="661"/>
      <c r="K22" s="661"/>
      <c r="L22" s="661" t="str">
        <f>B26</f>
        <v>Aleš</v>
      </c>
      <c r="M22" s="661"/>
      <c r="N22" s="661"/>
      <c r="O22" s="661" t="str">
        <f>B27</f>
        <v>Zdeňka</v>
      </c>
      <c r="P22" s="661"/>
      <c r="Q22" s="661"/>
      <c r="R22" s="661" t="str">
        <f>B28</f>
        <v>Alžběta</v>
      </c>
      <c r="S22" s="661"/>
      <c r="T22" s="661"/>
      <c r="U22" s="683" t="str">
        <f>B29</f>
        <v>Monika</v>
      </c>
      <c r="V22" s="683"/>
      <c r="W22" s="683"/>
      <c r="X22" s="661" t="str">
        <f>B30</f>
        <v>Jacky</v>
      </c>
      <c r="Y22" s="661"/>
      <c r="Z22" s="661"/>
      <c r="AA22" s="661" t="str">
        <f>B31</f>
        <v>Šéfík</v>
      </c>
      <c r="AB22" s="661"/>
      <c r="AC22" s="661"/>
      <c r="AD22" s="662" t="str">
        <f>B32</f>
        <v>Dominik</v>
      </c>
      <c r="AE22" s="662"/>
      <c r="AF22" s="662"/>
      <c r="AG22" s="657">
        <f>B33</f>
        <v>0</v>
      </c>
      <c r="AH22" s="657"/>
      <c r="AI22" s="657"/>
      <c r="AJ22" s="656">
        <f>B34</f>
        <v>0</v>
      </c>
      <c r="AK22" s="656"/>
      <c r="AL22" s="696"/>
      <c r="AM22" s="657">
        <f>B35</f>
        <v>0</v>
      </c>
      <c r="AN22" s="657"/>
      <c r="AO22" s="657"/>
      <c r="AP22" s="656">
        <f>B36</f>
        <v>0</v>
      </c>
      <c r="AQ22" s="656"/>
      <c r="AR22" s="657"/>
      <c r="AS22" s="656">
        <f>B37</f>
        <v>0</v>
      </c>
      <c r="AT22" s="656"/>
      <c r="AU22" s="657"/>
      <c r="AV22" s="135" t="s">
        <v>9</v>
      </c>
      <c r="AW22" s="718" t="s">
        <v>10</v>
      </c>
      <c r="AX22" s="718"/>
      <c r="AY22" s="718"/>
      <c r="AZ22" s="136" t="s">
        <v>11</v>
      </c>
      <c r="BA22" s="719" t="s">
        <v>12</v>
      </c>
      <c r="BB22" s="719"/>
      <c r="BC22" s="719"/>
      <c r="BD22" s="17" t="s">
        <v>9</v>
      </c>
      <c r="BE22" s="691" t="s">
        <v>10</v>
      </c>
      <c r="BF22" s="692"/>
      <c r="BG22" s="693"/>
      <c r="BH22" s="18" t="s">
        <v>11</v>
      </c>
      <c r="BI22" s="684" t="s">
        <v>12</v>
      </c>
      <c r="BJ22" s="685"/>
      <c r="BK22" s="686"/>
      <c r="BM22" s="705"/>
      <c r="BN22" s="705"/>
      <c r="BO22" s="705"/>
      <c r="BP22" s="705"/>
      <c r="BQ22" s="705"/>
      <c r="BR22" s="705"/>
      <c r="BS22" s="705"/>
    </row>
    <row r="23" spans="1:77" ht="21.75" customHeight="1">
      <c r="A23" s="44">
        <v>1</v>
      </c>
      <c r="B23" s="387" t="str">
        <f>poznámky!D11</f>
        <v>Manish</v>
      </c>
      <c r="C23" s="647" t="s">
        <v>15</v>
      </c>
      <c r="D23" s="647"/>
      <c r="E23" s="647"/>
      <c r="F23" s="7">
        <f>E24</f>
        <v>25</v>
      </c>
      <c r="G23" s="8" t="s">
        <v>14</v>
      </c>
      <c r="H23" s="9">
        <f>C24</f>
        <v>7</v>
      </c>
      <c r="I23" s="7">
        <f>E25</f>
        <v>25</v>
      </c>
      <c r="J23" s="8" t="s">
        <v>14</v>
      </c>
      <c r="K23" s="9">
        <f>C25</f>
        <v>14</v>
      </c>
      <c r="L23" s="7">
        <f>E26</f>
        <v>25</v>
      </c>
      <c r="M23" s="8" t="s">
        <v>14</v>
      </c>
      <c r="N23" s="9">
        <f>C26</f>
        <v>6</v>
      </c>
      <c r="O23" s="7">
        <f>E27</f>
        <v>22</v>
      </c>
      <c r="P23" s="8" t="s">
        <v>14</v>
      </c>
      <c r="Q23" s="9">
        <f>C27</f>
        <v>14</v>
      </c>
      <c r="R23" s="7">
        <f>E28</f>
        <v>25</v>
      </c>
      <c r="S23" s="8" t="s">
        <v>14</v>
      </c>
      <c r="T23" s="9">
        <f>C28</f>
        <v>4</v>
      </c>
      <c r="U23" s="582">
        <f>E29</f>
        <v>0</v>
      </c>
      <c r="V23" s="583" t="s">
        <v>14</v>
      </c>
      <c r="W23" s="584">
        <f>C29</f>
        <v>0</v>
      </c>
      <c r="X23" s="7">
        <f>E30</f>
        <v>25</v>
      </c>
      <c r="Y23" s="8" t="s">
        <v>14</v>
      </c>
      <c r="Z23" s="9">
        <f>C30</f>
        <v>0</v>
      </c>
      <c r="AA23" s="7">
        <f>E31</f>
        <v>25</v>
      </c>
      <c r="AB23" s="8" t="s">
        <v>14</v>
      </c>
      <c r="AC23" s="9">
        <f>C31</f>
        <v>5</v>
      </c>
      <c r="AD23" s="538">
        <f>E32</f>
        <v>0</v>
      </c>
      <c r="AE23" s="539" t="s">
        <v>14</v>
      </c>
      <c r="AF23" s="535">
        <f>C32</f>
        <v>0</v>
      </c>
      <c r="AG23" s="60">
        <f>E33</f>
        <v>0</v>
      </c>
      <c r="AH23" s="61" t="s">
        <v>14</v>
      </c>
      <c r="AI23" s="84">
        <f>C33</f>
        <v>0</v>
      </c>
      <c r="AJ23" s="60">
        <f>E34</f>
        <v>0</v>
      </c>
      <c r="AK23" s="61" t="s">
        <v>14</v>
      </c>
      <c r="AL23" s="62">
        <f>C34</f>
        <v>0</v>
      </c>
      <c r="AM23" s="60">
        <f>E35</f>
        <v>0</v>
      </c>
      <c r="AN23" s="61" t="s">
        <v>14</v>
      </c>
      <c r="AO23" s="84">
        <f>C35</f>
        <v>0</v>
      </c>
      <c r="AP23" s="60">
        <f>E36</f>
        <v>0</v>
      </c>
      <c r="AQ23" s="61" t="s">
        <v>14</v>
      </c>
      <c r="AR23" s="84">
        <f>C36</f>
        <v>0</v>
      </c>
      <c r="AS23" s="60">
        <f>E37</f>
        <v>0</v>
      </c>
      <c r="AT23" s="61" t="s">
        <v>14</v>
      </c>
      <c r="AU23" s="62">
        <f>C37</f>
        <v>0</v>
      </c>
      <c r="AV23" s="137">
        <f>IF(F23&gt;H23,2,"0")+IF(F23=H23,1)*IF(F23+H23=0,0,1)+IF(I23&gt;K23,2,"0")+IF(I23=K23,1)*IF(I23+K23=0,0,1)+IF(L23&gt;N23,2,"0")+IF(L23=N23,1)*IF(L23+N23=0,0,1)+IF(O23&gt;Q23,2,"0")+IF(O23=Q23,1)*IF(O23+Q23=0,0,1)+IF(R23&gt;T23,2,"0")+IF(R23=T23,1)*IF(R23+T23=0,0,1)+IF(U23&gt;W23,2,"0")+IF(U23=W23,1)*IF(U23+W23=0,0,1)+IF(X23&gt;Z23,2,"0")+IF(X23=Z23,1)*IF(X23+Z23=0,0,1)+IF(AA23&gt;AC23,2,"0")+IF(AA23=AC23,1)*IF(AA23+AC23=0,0,1)+IF(AD23&gt;AF23,2,"0")+IF(AD23=AF23,1)*IF(AD23+AF23=0,0,1)+IF(AG23&gt;AI23,2,"0")+IF(AG23=AI23,1)*IF(AG23+AI23=0,0,1)+IF(AJ23&gt;AL23,2,"0")+IF(AJ23=AL23,1)*IF(AJ23+AL23=0,0,1)+IF(AM23&gt;AO23,2,"0")+IF(AM23=AO23,1)*IF(AM23+AO23=0,0,1)+IF(AP23&gt;AR23,2,"0")+IF(AP23=AR23,1)*IF(AP23+AR23=0,0,1)+IF(AS23&gt;AU23,2,"0")+IF(AS23=AU23,1)*IF(AS23+AU23=0,0,1)</f>
        <v>14</v>
      </c>
      <c r="AW23" s="138">
        <f>SUM(F23,I23,L23,O23,R23,U23,X23,AA23,AD23,AG23,AJ23,AM23,AP23,AS23)</f>
        <v>172</v>
      </c>
      <c r="AX23" s="139" t="s">
        <v>14</v>
      </c>
      <c r="AY23" s="140">
        <f>SUM(H23,K23,N23,Q23,T23,W23,Z23,AC23,AF23,AI23,AL23,AO23,AR23,AU23)</f>
        <v>50</v>
      </c>
      <c r="AZ23" s="141">
        <f t="shared" ref="AZ23:AZ33" si="4">AW23-AY23</f>
        <v>122</v>
      </c>
      <c r="BA23" s="347">
        <f>IF(poznámky!K18=1,poznámky!A19)+IF(poznámky!K19=1,poznámky!A20)+IF(poznámky!K20=1,poznámky!A21)+IF(poznámky!K21=1,poznámky!A22)+IF(poznámky!K22=1,poznámky!A23)+IF(poznámky!K23=1,poznámky!A24)+IF(poznámky!K24=1,poznámky!A25)+IF(poznámky!K25=1,poznámky!A26)+IF(poznámky!K26=1,poznámky!A27)+IF(poznámky!K27=1,poznámky!A28)+IF(poznámky!K28=1,poznámky!A29)+IF(poznámky!K29=1,poznámky!A30)+IF(poznámky!K30=1,poznámky!A31)+IF(poznámky!K31=1,poznámky!A32)+IF(poznámky!K32=1,poznámky!A33)</f>
        <v>1</v>
      </c>
      <c r="BB23" s="142" t="s">
        <v>21</v>
      </c>
      <c r="BC23" s="588" t="str">
        <f t="shared" ref="BC23:BC37" si="5">B23</f>
        <v>Manish</v>
      </c>
      <c r="BD23" s="509">
        <f>SUM(AV23,poznámky!E11)</f>
        <v>28</v>
      </c>
      <c r="BE23" s="510">
        <f>SUM(AW23,poznámky!F11)</f>
        <v>419</v>
      </c>
      <c r="BF23" s="511" t="s">
        <v>14</v>
      </c>
      <c r="BG23" s="512">
        <f>SUM(AY23,poznámky!H11)</f>
        <v>334</v>
      </c>
      <c r="BH23" s="23">
        <f>BE23-BG23</f>
        <v>85</v>
      </c>
      <c r="BI23" s="589">
        <f>IF(poznámky!S18=1,poznámky!A19)+IF(poznámky!S19=1,poznámky!A20)+IF(poznámky!S20=1,poznámky!A21)+IF(poznámky!S21=1,poznámky!A22)+IF(poznámky!S22=1,poznámky!A23)+IF(poznámky!S23=1,poznámky!A24)+IF(poznámky!S24=1,poznámky!A25)+IF(poznámky!S25=1,poznámky!A26)+IF(poznámky!S26=1,poznámky!A27)+IF(poznámky!S27=1,poznámky!A28)+IF(poznámky!S28=1,poznámky!A29)+IF(poznámky!S29=1,poznámky!A30)+IF(poznámky!S30=1,poznámky!A31)+IF(poznámky!S31=1,poznámky!A32)+IF(poznámky!S32=1,poznámky!A33)</f>
        <v>1</v>
      </c>
      <c r="BJ23" s="43" t="s">
        <v>21</v>
      </c>
      <c r="BK23" s="36" t="str">
        <f t="shared" ref="BK23:BK37" si="6">B23</f>
        <v>Manish</v>
      </c>
      <c r="BM23" s="705"/>
      <c r="BN23" s="705"/>
      <c r="BO23" s="705"/>
      <c r="BP23" s="705"/>
      <c r="BQ23" s="705"/>
      <c r="BR23" s="705"/>
      <c r="BS23" s="705"/>
    </row>
    <row r="24" spans="1:77" ht="21.75" customHeight="1">
      <c r="A24" s="44">
        <v>2</v>
      </c>
      <c r="B24" s="387" t="str">
        <f>poznámky!D12</f>
        <v>Adrian</v>
      </c>
      <c r="C24" s="390">
        <v>7</v>
      </c>
      <c r="D24" s="391" t="s">
        <v>14</v>
      </c>
      <c r="E24" s="392">
        <v>25</v>
      </c>
      <c r="F24" s="647" t="s">
        <v>16</v>
      </c>
      <c r="G24" s="647"/>
      <c r="H24" s="647"/>
      <c r="I24" s="14">
        <f>H25</f>
        <v>8</v>
      </c>
      <c r="J24" s="8" t="s">
        <v>14</v>
      </c>
      <c r="K24" s="15">
        <f>F25</f>
        <v>20</v>
      </c>
      <c r="L24" s="14">
        <f>H26</f>
        <v>9</v>
      </c>
      <c r="M24" s="8" t="s">
        <v>14</v>
      </c>
      <c r="N24" s="15">
        <f>F26</f>
        <v>17</v>
      </c>
      <c r="O24" s="14">
        <f>H27</f>
        <v>19</v>
      </c>
      <c r="P24" s="8" t="s">
        <v>14</v>
      </c>
      <c r="Q24" s="15">
        <f>F27</f>
        <v>12</v>
      </c>
      <c r="R24" s="14">
        <f>H28</f>
        <v>25</v>
      </c>
      <c r="S24" s="8" t="s">
        <v>14</v>
      </c>
      <c r="T24" s="15">
        <f>F28</f>
        <v>0</v>
      </c>
      <c r="U24" s="585">
        <f>H29</f>
        <v>0</v>
      </c>
      <c r="V24" s="583" t="s">
        <v>14</v>
      </c>
      <c r="W24" s="586">
        <f>F29</f>
        <v>0</v>
      </c>
      <c r="X24" s="14">
        <f>H30</f>
        <v>25</v>
      </c>
      <c r="Y24" s="8" t="s">
        <v>14</v>
      </c>
      <c r="Z24" s="15">
        <f>F30</f>
        <v>0</v>
      </c>
      <c r="AA24" s="14">
        <f>H31</f>
        <v>12</v>
      </c>
      <c r="AB24" s="8" t="s">
        <v>14</v>
      </c>
      <c r="AC24" s="15">
        <f>F31</f>
        <v>19</v>
      </c>
      <c r="AD24" s="540">
        <f>H32</f>
        <v>0</v>
      </c>
      <c r="AE24" s="539" t="s">
        <v>14</v>
      </c>
      <c r="AF24" s="541">
        <f>F32</f>
        <v>0</v>
      </c>
      <c r="AG24" s="175">
        <f>H33</f>
        <v>0</v>
      </c>
      <c r="AH24" s="61" t="s">
        <v>14</v>
      </c>
      <c r="AI24" s="85">
        <f>F33</f>
        <v>0</v>
      </c>
      <c r="AJ24" s="60">
        <f>H34</f>
        <v>0</v>
      </c>
      <c r="AK24" s="61" t="s">
        <v>14</v>
      </c>
      <c r="AL24" s="63">
        <f>F34</f>
        <v>0</v>
      </c>
      <c r="AM24" s="175">
        <f>H35</f>
        <v>0</v>
      </c>
      <c r="AN24" s="61" t="s">
        <v>14</v>
      </c>
      <c r="AO24" s="85">
        <f>F35</f>
        <v>0</v>
      </c>
      <c r="AP24" s="175">
        <f>H36</f>
        <v>0</v>
      </c>
      <c r="AQ24" s="61" t="s">
        <v>14</v>
      </c>
      <c r="AR24" s="85">
        <f>F36</f>
        <v>0</v>
      </c>
      <c r="AS24" s="60">
        <f>H37</f>
        <v>0</v>
      </c>
      <c r="AT24" s="61" t="s">
        <v>14</v>
      </c>
      <c r="AU24" s="63">
        <f>F37</f>
        <v>0</v>
      </c>
      <c r="AV24" s="137">
        <f>IF(C24&gt;E24,2,"0")+IF(C24=E24,1)*IF(C24+E24=0,0,1)+IF(I24&gt;K24,2,"0")+IF(I24=K24,1)*IF(I24+K24=0,0,1)+IF(L24&gt;N24,2,"0")+IF(L24=N24,1)*IF(L24+N24=0,0,1)+IF(O24&gt;Q24,2,"0")+IF(O24=Q24,1)*IF(O24+Q24=0,0,1)+IF(R24&gt;T24,2,"0")+IF(R24=T24,1)*IF(R24+T24=0,0,1)+IF(U24&gt;W24,2,"0")+IF(U24=W24,1)*IF(U24+W24=0,0,1)+IF(X24&gt;Z24,2,"0")+IF(X24=Z24,1)*IF(X24+Z24=0,0,1)+IF(AA24&gt;AC24,2,"0")+IF(AA24=AC24,1)*IF(AA24+AC24=0,0,1)+IF(AD24&gt;AF24,2,"0")+IF(AD24=AF24,1)*IF(AD24+AF24=0,0,1)+IF(AG24&gt;AI24,2,"0")+IF(AG24=AI24,1)*IF(AG24+AI24=0,0,1)+IF(AJ24&gt;AL24,2,"0")+IF(AJ24=AL24,1)*IF(AJ24+AL24=0,0,1)+IF(AM24&gt;AO24,2,"0")+IF(AM24=AO24,1)*IF(AM24+AO24=0,0,1)+IF(AP24&gt;AR24,2,"0")+IF(AP24=AR24,1)*IF(AP24+AR24=0,0,1)+IF(AS24&gt;AU24,2,"0")+IF(AS24=AU24,1)*IF(AS24+AU24=0,0,1)</f>
        <v>6</v>
      </c>
      <c r="AW24" s="138">
        <f>SUM(C24,I24,L24,O24,R24,U24,X24,AA24,AD24,AG24,AJ24,AM24,AP24,AS24)</f>
        <v>105</v>
      </c>
      <c r="AX24" s="139" t="s">
        <v>14</v>
      </c>
      <c r="AY24" s="140">
        <f>SUM(E24,K24,N24,Q24,T24,W24,Z24,AC24,AF24,AI24,AL24,AO24,AR24,AU24)</f>
        <v>93</v>
      </c>
      <c r="AZ24" s="141">
        <f t="shared" si="4"/>
        <v>12</v>
      </c>
      <c r="BA24" s="347">
        <f>IF(poznámky!K18=2,poznámky!A19)+IF(poznámky!K19=2,poznámky!A20)+IF(poznámky!K20=2,poznámky!A21)+IF(poznámky!K21=2,poznámky!A22)+IF(poznámky!K22=2,poznámky!A23)+IF(poznámky!K23=2,poznámky!A24)+IF(poznámky!K24=2,poznámky!A25)+IF(poznámky!K25=2,poznámky!A26)+IF(poznámky!K26=2,poznámky!A27)+IF(poznámky!K27=2,poznámky!A28)+IF(poznámky!K28=2,poznámky!A29)+IF(poznámky!K29=2,poznámky!A30)+IF(poznámky!K30=2,poznámky!A31)+IF(poznámky!K31=2,poznámky!A32)+IF(poznámky!K32=2,poznámky!A33)</f>
        <v>5</v>
      </c>
      <c r="BB24" s="142" t="s">
        <v>21</v>
      </c>
      <c r="BC24" s="143" t="str">
        <f t="shared" si="5"/>
        <v>Adrian</v>
      </c>
      <c r="BD24" s="509">
        <f>SUM(AV24,poznámky!E12)</f>
        <v>18</v>
      </c>
      <c r="BE24" s="510">
        <f>SUM(AW24,poznámky!F12)</f>
        <v>316</v>
      </c>
      <c r="BF24" s="511" t="s">
        <v>14</v>
      </c>
      <c r="BG24" s="512">
        <f>SUM(AY24,poznámky!H12)</f>
        <v>384</v>
      </c>
      <c r="BH24" s="23">
        <f t="shared" ref="BH24:BH37" si="7">BE24-BG24</f>
        <v>-68</v>
      </c>
      <c r="BI24" s="589">
        <f>IF(poznámky!S18=2,poznámky!A19)+IF(poznámky!S19=2,poznámky!A20)+IF(poznámky!S20=2,poznámky!A21)+IF(poznámky!S21=2,poznámky!A22)+IF(poznámky!S22=2,poznámky!A23)+IF(poznámky!S23=2,poznámky!A24)+IF(poznámky!S24=2,poznámky!A25)+IF(poznámky!S25=2,poznámky!A26)+IF(poznámky!S26=2,poznámky!A27)+IF(poznámky!S27=2,poznámky!A28)+IF(poznámky!S28=2,poznámky!A29)+IF(poznámky!S29=2,poznámky!A30)+IF(poznámky!S30=2,poznámky!A31)+IF(poznámky!S31=2,poznámky!A32)+IF(poznámky!S32=2,poznámky!A33)</f>
        <v>2</v>
      </c>
      <c r="BJ24" s="43" t="s">
        <v>21</v>
      </c>
      <c r="BK24" s="36" t="str">
        <f t="shared" si="6"/>
        <v>Adrian</v>
      </c>
      <c r="BM24" s="706"/>
      <c r="BN24" s="706"/>
      <c r="BO24" s="706"/>
      <c r="BP24" s="706"/>
      <c r="BQ24" s="706"/>
      <c r="BR24" s="706"/>
      <c r="BS24" s="706"/>
    </row>
    <row r="25" spans="1:77" ht="21.75" customHeight="1">
      <c r="A25" s="44">
        <v>3</v>
      </c>
      <c r="B25" s="387" t="str">
        <f>poznámky!D13</f>
        <v>Michal</v>
      </c>
      <c r="C25" s="390">
        <v>14</v>
      </c>
      <c r="D25" s="391" t="s">
        <v>14</v>
      </c>
      <c r="E25" s="392">
        <v>25</v>
      </c>
      <c r="F25" s="390">
        <v>20</v>
      </c>
      <c r="G25" s="391" t="s">
        <v>14</v>
      </c>
      <c r="H25" s="392">
        <v>8</v>
      </c>
      <c r="I25" s="647" t="s">
        <v>16</v>
      </c>
      <c r="J25" s="647"/>
      <c r="K25" s="647"/>
      <c r="L25" s="7">
        <f>K26</f>
        <v>15</v>
      </c>
      <c r="M25" s="8" t="s">
        <v>14</v>
      </c>
      <c r="N25" s="9">
        <f>I26</f>
        <v>16</v>
      </c>
      <c r="O25" s="7">
        <f>K27</f>
        <v>16</v>
      </c>
      <c r="P25" s="8" t="s">
        <v>14</v>
      </c>
      <c r="Q25" s="9">
        <f>I27</f>
        <v>18</v>
      </c>
      <c r="R25" s="7">
        <f>K28</f>
        <v>16</v>
      </c>
      <c r="S25" s="8" t="s">
        <v>14</v>
      </c>
      <c r="T25" s="9">
        <f>I28</f>
        <v>17</v>
      </c>
      <c r="U25" s="582">
        <f>K29</f>
        <v>0</v>
      </c>
      <c r="V25" s="583" t="s">
        <v>14</v>
      </c>
      <c r="W25" s="584">
        <f>I29</f>
        <v>0</v>
      </c>
      <c r="X25" s="7">
        <f>K30</f>
        <v>22</v>
      </c>
      <c r="Y25" s="8" t="s">
        <v>14</v>
      </c>
      <c r="Z25" s="9">
        <f>I30</f>
        <v>15</v>
      </c>
      <c r="AA25" s="7">
        <f>K31</f>
        <v>15</v>
      </c>
      <c r="AB25" s="8" t="s">
        <v>14</v>
      </c>
      <c r="AC25" s="9">
        <f>I31</f>
        <v>18</v>
      </c>
      <c r="AD25" s="538">
        <f>K32</f>
        <v>0</v>
      </c>
      <c r="AE25" s="539" t="s">
        <v>14</v>
      </c>
      <c r="AF25" s="535">
        <f>I32</f>
        <v>0</v>
      </c>
      <c r="AG25" s="60">
        <f>K33</f>
        <v>0</v>
      </c>
      <c r="AH25" s="61" t="s">
        <v>14</v>
      </c>
      <c r="AI25" s="84">
        <f>I33</f>
        <v>0</v>
      </c>
      <c r="AJ25" s="60">
        <f>K34</f>
        <v>0</v>
      </c>
      <c r="AK25" s="61" t="s">
        <v>14</v>
      </c>
      <c r="AL25" s="62">
        <f>I34</f>
        <v>0</v>
      </c>
      <c r="AM25" s="60">
        <f>K35</f>
        <v>0</v>
      </c>
      <c r="AN25" s="61" t="s">
        <v>14</v>
      </c>
      <c r="AO25" s="84">
        <f>I35</f>
        <v>0</v>
      </c>
      <c r="AP25" s="60">
        <f>K36</f>
        <v>0</v>
      </c>
      <c r="AQ25" s="61" t="s">
        <v>14</v>
      </c>
      <c r="AR25" s="84">
        <f>I36</f>
        <v>0</v>
      </c>
      <c r="AS25" s="60">
        <f>K37</f>
        <v>0</v>
      </c>
      <c r="AT25" s="61" t="s">
        <v>14</v>
      </c>
      <c r="AU25" s="62">
        <f>I37</f>
        <v>0</v>
      </c>
      <c r="AV25" s="137">
        <f>IF(C25&gt;E25,2,"0")+IF(C25=E25,1)*IF(C25+E25=0,0,1)+IF(F25&gt;H25,2,"0")+IF(F25=H25,1)*IF(F25+H25=0,0,1)+IF(L25&gt;N25,2,"0")+IF(L25=N25,1)*IF(L25+N25=0,0,1)+IF(O25&gt;Q25,2,"0")+IF(O25=Q25,1)*IF(O25+Q25=0,0,1)+IF(R25&gt;T25,2,"0")+IF(R25=T25,1)*IF(R25+T25=0,0,1)+IF(U25&gt;W25,2,"0")+IF(U25=W25,1)*IF(U25+W25=0,0,1)+IF(X25&gt;Z25,2,"0")+IF(X25=Z25,1)*IF(X25+Z25=0,0,1)+IF(AA25&gt;AC25,2,"0")+IF(AA25=AC25,1)*IF(AA25+AC25=0,0,1)+IF(AD25&gt;AF25,2,"0")+IF(AD25=AF25,1)*IF(AD25+AF25=0,0,1)+IF(AG25&gt;AI25,2,"0")+IF(AG25=AI25,1)*IF(AG25+AI25=0,0,1)+IF(AJ25&gt;AL25,2,"0")+IF(AJ25=AL25,1)*IF(AJ25+AL25=0,0,1)+IF(AM25&gt;AO25,2,"0")+IF(AM25=AO25,1)*IF(AM25+AO25=0,0,1)+IF(AP25&gt;AR25,2,"0")+IF(AP25=AR25,1)*IF(AP25+AR25=0,0,1)+IF(AS25&gt;AU25,2,"0")+IF(AS25=AU25,1)*IF(AS25+AU25=0,0,1)</f>
        <v>4</v>
      </c>
      <c r="AW25" s="138">
        <f>SUM(C25,F25,L25,O25,R25,U25,X25,AA25,AD25,AG25,AJ25,AM25,AP25,AS25)</f>
        <v>118</v>
      </c>
      <c r="AX25" s="139" t="s">
        <v>14</v>
      </c>
      <c r="AY25" s="140">
        <f>SUM(E25,H25,N25,Q25,T25,W25,Z25,AC25,AF25,AI25,AL25,AO25,AR25,AU25)</f>
        <v>117</v>
      </c>
      <c r="AZ25" s="141">
        <f t="shared" si="4"/>
        <v>1</v>
      </c>
      <c r="BA25" s="347">
        <f>IF(poznámky!K18=3,poznámky!A19)+IF(poznámky!K19=3,poznámky!A20)+IF(poznámky!K20=3,poznámky!A21)+IF(poznámky!K21=3,poznámky!A22)+IF(poznámky!K22=3,poznámky!A23)+IF(poznámky!K23=3,poznámky!A24)+IF(poznámky!K24=3,poznámky!A25)+IF(poznámky!K25=3,poznámky!A26)+IF(poznámky!K26=3,poznámky!A27)+IF(poznámky!K27=3,poznámky!A28)+IF(poznámky!K28=3,poznámky!A29)+IF(poznámky!K29=3,poznámky!A30)+IF(poznámky!K30=3,poznámky!A31)+IF(poznámky!K31=3,poznámky!A32)+IF(poznámky!K32=3,poznámky!A33)</f>
        <v>7</v>
      </c>
      <c r="BB25" s="142" t="s">
        <v>21</v>
      </c>
      <c r="BC25" s="143" t="str">
        <f t="shared" si="5"/>
        <v>Michal</v>
      </c>
      <c r="BD25" s="509">
        <f>SUM(AV25,poznámky!E13)</f>
        <v>12</v>
      </c>
      <c r="BE25" s="510">
        <f>SUM(AW25,poznámky!F13)</f>
        <v>293</v>
      </c>
      <c r="BF25" s="511" t="s">
        <v>14</v>
      </c>
      <c r="BG25" s="512">
        <f>SUM(AY25,poznámky!H13)</f>
        <v>451</v>
      </c>
      <c r="BH25" s="23">
        <f t="shared" si="7"/>
        <v>-158</v>
      </c>
      <c r="BI25" s="589">
        <f>IF(poznámky!S18=3,poznámky!A19)+IF(poznámky!S19=3,poznámky!A20)+IF(poznámky!S20=3,poznámky!A21)+IF(poznámky!S21=3,poznámky!A22)+IF(poznámky!S22=3,poznámky!A23)+IF(poznámky!S23=3,poznámky!A24)+IF(poznámky!S24=3,poznámky!A25)+IF(poznámky!S25=3,poznámky!A26)+IF(poznámky!S26=3,poznámky!A27)+IF(poznámky!S27=3,poznámky!A28)+IF(poznámky!S28=3,poznámky!A29)+IF(poznámky!S29=3,poznámky!A30)+IF(poznámky!S30=3,poznámky!A31)+IF(poznámky!S31=3,poznámky!A32)+IF(poznámky!S32=3,poznámky!A33)</f>
        <v>6</v>
      </c>
      <c r="BJ25" s="43" t="s">
        <v>21</v>
      </c>
      <c r="BK25" s="36" t="str">
        <f t="shared" si="6"/>
        <v>Michal</v>
      </c>
      <c r="BM25" s="518" t="s">
        <v>117</v>
      </c>
      <c r="BN25" s="623"/>
      <c r="BO25" s="623"/>
      <c r="BP25" s="517" t="s">
        <v>116</v>
      </c>
      <c r="BQ25" s="623"/>
      <c r="BR25" s="623"/>
      <c r="BS25" s="623"/>
      <c r="BT25" s="623"/>
      <c r="BU25" s="623"/>
      <c r="BW25" s="623"/>
      <c r="BX25" s="623"/>
      <c r="BY25" s="623"/>
    </row>
    <row r="26" spans="1:77" ht="21.75" customHeight="1">
      <c r="A26" s="44">
        <v>4</v>
      </c>
      <c r="B26" s="387" t="str">
        <f>poznámky!D14</f>
        <v>Aleš</v>
      </c>
      <c r="C26" s="390">
        <v>6</v>
      </c>
      <c r="D26" s="391" t="s">
        <v>14</v>
      </c>
      <c r="E26" s="392">
        <v>25</v>
      </c>
      <c r="F26" s="390">
        <v>17</v>
      </c>
      <c r="G26" s="391" t="s">
        <v>14</v>
      </c>
      <c r="H26" s="392">
        <v>9</v>
      </c>
      <c r="I26" s="390">
        <v>16</v>
      </c>
      <c r="J26" s="391" t="s">
        <v>14</v>
      </c>
      <c r="K26" s="392">
        <v>15</v>
      </c>
      <c r="L26" s="647" t="s">
        <v>17</v>
      </c>
      <c r="M26" s="647"/>
      <c r="N26" s="647"/>
      <c r="O26" s="14">
        <f>N27</f>
        <v>12</v>
      </c>
      <c r="P26" s="8" t="s">
        <v>14</v>
      </c>
      <c r="Q26" s="15">
        <f>L27</f>
        <v>18</v>
      </c>
      <c r="R26" s="14">
        <f>N28</f>
        <v>14</v>
      </c>
      <c r="S26" s="8" t="s">
        <v>14</v>
      </c>
      <c r="T26" s="15">
        <f>L28</f>
        <v>23</v>
      </c>
      <c r="U26" s="585">
        <f>N29</f>
        <v>0</v>
      </c>
      <c r="V26" s="583" t="s">
        <v>14</v>
      </c>
      <c r="W26" s="586">
        <f>L29</f>
        <v>0</v>
      </c>
      <c r="X26" s="14">
        <f>N30</f>
        <v>9</v>
      </c>
      <c r="Y26" s="8" t="s">
        <v>14</v>
      </c>
      <c r="Z26" s="15">
        <f>L30</f>
        <v>25</v>
      </c>
      <c r="AA26" s="14">
        <f>N31</f>
        <v>16</v>
      </c>
      <c r="AB26" s="8" t="s">
        <v>14</v>
      </c>
      <c r="AC26" s="15">
        <f>L31</f>
        <v>8</v>
      </c>
      <c r="AD26" s="540">
        <f>N32</f>
        <v>0</v>
      </c>
      <c r="AE26" s="539" t="s">
        <v>14</v>
      </c>
      <c r="AF26" s="541">
        <f>L32</f>
        <v>0</v>
      </c>
      <c r="AG26" s="175">
        <f>N33</f>
        <v>0</v>
      </c>
      <c r="AH26" s="61" t="s">
        <v>14</v>
      </c>
      <c r="AI26" s="85">
        <f>L33</f>
        <v>0</v>
      </c>
      <c r="AJ26" s="60">
        <f>N34</f>
        <v>0</v>
      </c>
      <c r="AK26" s="61" t="s">
        <v>14</v>
      </c>
      <c r="AL26" s="63">
        <f>L34</f>
        <v>0</v>
      </c>
      <c r="AM26" s="175">
        <f>N35</f>
        <v>0</v>
      </c>
      <c r="AN26" s="61" t="s">
        <v>14</v>
      </c>
      <c r="AO26" s="85">
        <f>L35</f>
        <v>0</v>
      </c>
      <c r="AP26" s="175">
        <f>N36</f>
        <v>0</v>
      </c>
      <c r="AQ26" s="61" t="s">
        <v>14</v>
      </c>
      <c r="AR26" s="84">
        <f>L36</f>
        <v>0</v>
      </c>
      <c r="AS26" s="60">
        <f>N37</f>
        <v>0</v>
      </c>
      <c r="AT26" s="61" t="s">
        <v>14</v>
      </c>
      <c r="AU26" s="63">
        <f>L37</f>
        <v>0</v>
      </c>
      <c r="AV26" s="137">
        <f>IF(C26&gt;E26,2,"0")+IF(C26=E26,1)*IF(C26+E26=0,0,1)+IF(F26&gt;H26,2,"0")+IF(F26=H26,1)*IF(F26+H26=0,0,1)+IF(I26&gt;K26,2,"0")+IF(I26=K26,1)*IF(I26+K26=0,0,1)+IF(O26&gt;Q26,2,"0")+IF(O26=Q26,1)*IF(O26+Q26=0,0,1)+IF(R26&gt;T26,2,"0")+IF(R26=T26,1)*IF(R26+T26=0,0,1)+IF(U26&gt;W26,2,"0")+IF(U26=W26,1)*IF(U26+W26=0,0,1)+IF(X26&gt;Z26,2,"0")+IF(X26=Z26,1)*IF(X26+Z26=0,0,1)+IF(AA26&gt;AC26,2,"0")+IF(AA26=AC26,1)*IF(AA26+AC26=0,0,1)+IF(AD26&gt;AF26,2,"0")+IF(AD26=AF26,1)*IF(AD26+AF26=0,0,1)+IF(AG26&gt;AI26,2,"0")+IF(AG26=AI26,1)*IF(AG26+AI26=0,0,1)+IF(AJ26&gt;AL26,2,"0")+IF(AJ26=AL26,1)*IF(AJ26+AL26=0,0,1)+IF(AM26&gt;AO26,2,"0")+IF(AM26=AO26,1)*IF(AM26+AO26=0,0,1)+IF(AP26&gt;AR26,2,"0")+IF(AP26=AR26,1)*IF(AP26+AR26=0,0,1)+IF(AS26&gt;AU26,2,"0")+IF(AS26=AU26,1)*IF(AS26+AU26=0,0,1)</f>
        <v>6</v>
      </c>
      <c r="AW26" s="138">
        <f>SUM(C26,F26,I26,O26,R26,U26,X26,AA26,AD26,AG26,AJ26,AM26,AP26,AS26)</f>
        <v>90</v>
      </c>
      <c r="AX26" s="139" t="s">
        <v>14</v>
      </c>
      <c r="AY26" s="140">
        <f>SUM(E26,H26,K26,Q26,T26,W26,Z26,AC26,AF26,AI26,AL26,AO26,AR26,AU26)</f>
        <v>123</v>
      </c>
      <c r="AZ26" s="141">
        <f t="shared" si="4"/>
        <v>-33</v>
      </c>
      <c r="BA26" s="347">
        <f>IF(poznámky!K18=4,poznámky!A19)+IF(poznámky!K19=4,poznámky!A20)+IF(poznámky!K20=4,poznámky!A21)+IF(poznámky!K21=4,poznámky!A22)+IF(poznámky!K22=4,poznámky!A23)+IF(poznámky!K23=4,poznámky!A24)+IF(poznámky!K24=4,poznámky!A25)+IF(poznámky!K25=4,poznámky!A26)+IF(poznámky!K26=4,poznámky!A27)+IF(poznámky!K27=4,poznámky!A28)+IF(poznámky!K28=4,poznámky!A29)+IF(poznámky!K29=4,poznámky!A30)+IF(poznámky!K30=4,poznámky!A31)+IF(poznámky!K31=4,poznámky!A32)+IF(poznámky!K32=4,poznámky!A33)</f>
        <v>6</v>
      </c>
      <c r="BB26" s="142" t="s">
        <v>21</v>
      </c>
      <c r="BC26" s="143" t="str">
        <f t="shared" si="5"/>
        <v>Aleš</v>
      </c>
      <c r="BD26" s="509">
        <f>SUM(AV26,poznámky!E14)</f>
        <v>14</v>
      </c>
      <c r="BE26" s="510">
        <f>SUM(AW26,poznámky!F14)</f>
        <v>231</v>
      </c>
      <c r="BF26" s="511" t="s">
        <v>14</v>
      </c>
      <c r="BG26" s="512">
        <f>SUM(AY26,poznámky!H14)</f>
        <v>459</v>
      </c>
      <c r="BH26" s="23">
        <f t="shared" si="7"/>
        <v>-228</v>
      </c>
      <c r="BI26" s="589">
        <f>IF(poznámky!S18=4,poznámky!A19)+IF(poznámky!S19=4,poznámky!A20)+IF(poznámky!S20=4,poznámky!A21)+IF(poznámky!S21=4,poznámky!A22)+IF(poznámky!S22=4,poznámky!A23)+IF(poznámky!S23=4,poznámky!A24)+IF(poznámky!S24=4,poznámky!A25)+IF(poznámky!S25=4,poznámky!A26)+IF(poznámky!S26=4,poznámky!A27)+IF(poznámky!S27=4,poznámky!A28)+IF(poznámky!S28=4,poznámky!A29)+IF(poznámky!S29=4,poznámky!A30)+IF(poznámky!S30=4,poznámky!A31)+IF(poznámky!S31=4,poznámky!A32)+IF(poznámky!S32=4,poznámky!A33)</f>
        <v>4</v>
      </c>
      <c r="BJ26" s="43" t="s">
        <v>21</v>
      </c>
      <c r="BK26" s="36" t="str">
        <f t="shared" si="6"/>
        <v>Aleš</v>
      </c>
      <c r="BM26" s="735" t="s">
        <v>61</v>
      </c>
      <c r="BN26" s="736"/>
      <c r="BO26" s="736"/>
      <c r="BP26" s="736"/>
      <c r="BQ26" s="736"/>
    </row>
    <row r="27" spans="1:77" ht="21.75" customHeight="1">
      <c r="A27" s="44">
        <v>5</v>
      </c>
      <c r="B27" s="387" t="str">
        <f>poznámky!D15</f>
        <v>Zdeňka</v>
      </c>
      <c r="C27" s="390">
        <v>14</v>
      </c>
      <c r="D27" s="391" t="s">
        <v>14</v>
      </c>
      <c r="E27" s="392">
        <v>22</v>
      </c>
      <c r="F27" s="390">
        <v>12</v>
      </c>
      <c r="G27" s="391" t="s">
        <v>14</v>
      </c>
      <c r="H27" s="392">
        <v>19</v>
      </c>
      <c r="I27" s="390">
        <v>18</v>
      </c>
      <c r="J27" s="391" t="s">
        <v>14</v>
      </c>
      <c r="K27" s="392">
        <v>16</v>
      </c>
      <c r="L27" s="477">
        <v>18</v>
      </c>
      <c r="M27" s="478" t="s">
        <v>14</v>
      </c>
      <c r="N27" s="479">
        <v>12</v>
      </c>
      <c r="O27" s="647" t="s">
        <v>18</v>
      </c>
      <c r="P27" s="647"/>
      <c r="Q27" s="647"/>
      <c r="R27" s="7">
        <f>Q28</f>
        <v>21</v>
      </c>
      <c r="S27" s="8" t="s">
        <v>14</v>
      </c>
      <c r="T27" s="9">
        <f>O28</f>
        <v>9</v>
      </c>
      <c r="U27" s="582">
        <f>Q29</f>
        <v>0</v>
      </c>
      <c r="V27" s="583" t="s">
        <v>14</v>
      </c>
      <c r="W27" s="584">
        <f>O29</f>
        <v>0</v>
      </c>
      <c r="X27" s="7">
        <f>Q30</f>
        <v>25</v>
      </c>
      <c r="Y27" s="8" t="s">
        <v>14</v>
      </c>
      <c r="Z27" s="9">
        <f>O30</f>
        <v>4</v>
      </c>
      <c r="AA27" s="7">
        <f>Q31</f>
        <v>9</v>
      </c>
      <c r="AB27" s="8" t="s">
        <v>14</v>
      </c>
      <c r="AC27" s="9">
        <f>O31</f>
        <v>22</v>
      </c>
      <c r="AD27" s="538">
        <f>Q32</f>
        <v>0</v>
      </c>
      <c r="AE27" s="539" t="s">
        <v>14</v>
      </c>
      <c r="AF27" s="535">
        <f>O32</f>
        <v>0</v>
      </c>
      <c r="AG27" s="60">
        <f>Q33</f>
        <v>0</v>
      </c>
      <c r="AH27" s="61" t="s">
        <v>14</v>
      </c>
      <c r="AI27" s="84">
        <f>O33</f>
        <v>0</v>
      </c>
      <c r="AJ27" s="60">
        <f>Q34</f>
        <v>0</v>
      </c>
      <c r="AK27" s="61" t="s">
        <v>14</v>
      </c>
      <c r="AL27" s="62">
        <f>O34</f>
        <v>0</v>
      </c>
      <c r="AM27" s="60">
        <f>Q35</f>
        <v>0</v>
      </c>
      <c r="AN27" s="61" t="s">
        <v>14</v>
      </c>
      <c r="AO27" s="84">
        <f>O35</f>
        <v>0</v>
      </c>
      <c r="AP27" s="60">
        <f>Q36</f>
        <v>0</v>
      </c>
      <c r="AQ27" s="61" t="s">
        <v>14</v>
      </c>
      <c r="AR27" s="85">
        <f>O36</f>
        <v>0</v>
      </c>
      <c r="AS27" s="60">
        <f>Q37</f>
        <v>0</v>
      </c>
      <c r="AT27" s="61" t="s">
        <v>14</v>
      </c>
      <c r="AU27" s="62">
        <f>O37</f>
        <v>0</v>
      </c>
      <c r="AV27" s="137">
        <f>IF(C27&gt;E27,2,"0")+IF(C27=E27,1)*IF(C27+E27=0,0,1)+IF(F27&gt;H27,2,"0")+IF(F27=H27,1)*IF(F27+H27=0,0,1)+IF(I27&gt;K27,2,"0")+IF(I27=K27,1)*IF(I27+K27=0,0,1)+IF(L27&gt;N27,2,"0")+IF(L27=N27,1)*IF(L27+N27=0,0,1)+IF(R27&gt;T27,2,"0")+IF(R27=T27,1)*IF(R27+T27=0,0,1)+IF(U27&gt;W27,2,"0")+IF(U27=W27,1)*IF(U27+W27=0,0,1)+IF(X27&gt;Z27,2,"0")+IF(X27=Z27,1)*IF(X27+Z27=0,0,1)+IF(AA27&gt;AC27,2,"0")+IF(AA27=AC27,1)*IF(AA27+AC27=0,0,1)+IF(AD27&gt;AF27,2,"0")+IF(AD27=AF27,1)*IF(AD27+AF27=0,0,1)+IF(AG27&gt;AI27,2,"0")+IF(AG27=AI27,1)*IF(AG27+AI27=0,0,1)+IF(AJ27&gt;AL27,2,"0")+IF(AJ27=AL27,1)*IF(AJ27+AL27=0,0,1)+IF(AM27&gt;AO27,2,"0")+IF(AM27=AO27,1)*IF(AM27+AO27=0,0,1)+IF(AP27&gt;AR27,2,"0")+IF(AP27=AR27,1)*IF(AP27+AR27=0,0,1)+IF(AS27&gt;AU27,2,"0")+IF(AS27=AU27,1)*IF(AS27+AU27=0,0,1)</f>
        <v>8</v>
      </c>
      <c r="AW27" s="138">
        <f>SUM(C27,F27,I27,L27,R27,U27,X27,AA27,AD27,AG27,AJ27,AM27,AP27,AS27)</f>
        <v>117</v>
      </c>
      <c r="AX27" s="139" t="s">
        <v>14</v>
      </c>
      <c r="AY27" s="140">
        <f>SUM(E27,H27,K27,N27,T27,W27,Z27,AC27,AF27,AI27,AL27,AO27,AR27,AU27)</f>
        <v>104</v>
      </c>
      <c r="AZ27" s="141">
        <f t="shared" si="4"/>
        <v>13</v>
      </c>
      <c r="BA27" s="347">
        <f>IF(poznámky!K18=5,poznámky!A19)+IF(poznámky!K19=5,poznámky!A20)+IF(poznámky!K20=5,poznámky!A21)+IF(poznámky!K21=5,poznámky!A22)+IF(poznámky!K22=5,poznámky!A23)+IF(poznámky!K23=5,poznámky!A24)+IF(poznámky!K24=5,poznámky!A25)+IF(poznámky!K25=5,poznámky!A26)+IF(poznámky!K26=5,poznámky!A27)+IF(poznámky!K27=5,poznámky!A28)+IF(poznámky!K28=5,poznámky!A29)+IF(poznámky!K29=5,poznámky!A30)+IF(poznámky!K30=5,poznámky!A31)+IF(poznámky!K31=5,poznámky!A32)+IF(poznámky!K32=5,poznámky!A33)</f>
        <v>2</v>
      </c>
      <c r="BB27" s="142" t="s">
        <v>21</v>
      </c>
      <c r="BC27" s="143" t="str">
        <f t="shared" si="5"/>
        <v>Zdeňka</v>
      </c>
      <c r="BD27" s="509">
        <f>SUM(AV27,poznámky!E15)</f>
        <v>14</v>
      </c>
      <c r="BE27" s="510">
        <f>SUM(AW27,poznámky!F15)</f>
        <v>260</v>
      </c>
      <c r="BF27" s="511" t="s">
        <v>14</v>
      </c>
      <c r="BG27" s="512">
        <f>SUM(AY27,poznámky!H15)</f>
        <v>468</v>
      </c>
      <c r="BH27" s="23">
        <f t="shared" si="7"/>
        <v>-208</v>
      </c>
      <c r="BI27" s="589">
        <f>IF(poznámky!S18=5,poznámky!A19)+IF(poznámky!S19=5,poznámky!A20)+IF(poznámky!S20=5,poznámky!A21)+IF(poznámky!S21=5,poznámky!A22)+IF(poznámky!S22=5,poznámky!A23)+IF(poznámky!S23=5,poznámky!A24)+IF(poznámky!S24=5,poznámky!A25)+IF(poznámky!S25=5,poznámky!A26)+IF(poznámky!S26=5,poznámky!A27)+IF(poznámky!S27=5,poznámky!A28)+IF(poznámky!S28=5,poznámky!A29)+IF(poznámky!S29=5,poznámky!A30)+IF(poznámky!S30=5,poznámky!A31)+IF(poznámky!S31=5,poznámky!A32)+IF(poznámky!S32=5,poznámky!A33)</f>
        <v>3</v>
      </c>
      <c r="BJ27" s="43" t="s">
        <v>21</v>
      </c>
      <c r="BK27" s="36" t="str">
        <f t="shared" si="6"/>
        <v>Zdeňka</v>
      </c>
      <c r="BM27" s="736"/>
      <c r="BN27" s="736"/>
      <c r="BO27" s="736"/>
      <c r="BP27" s="736"/>
      <c r="BQ27" s="736"/>
    </row>
    <row r="28" spans="1:77" ht="21.75" customHeight="1">
      <c r="A28" s="44">
        <v>6</v>
      </c>
      <c r="B28" s="387" t="str">
        <f>poznámky!D16</f>
        <v>Alžběta</v>
      </c>
      <c r="C28" s="390">
        <v>4</v>
      </c>
      <c r="D28" s="391" t="s">
        <v>14</v>
      </c>
      <c r="E28" s="392">
        <v>25</v>
      </c>
      <c r="F28" s="390">
        <v>0</v>
      </c>
      <c r="G28" s="391" t="s">
        <v>14</v>
      </c>
      <c r="H28" s="392">
        <v>25</v>
      </c>
      <c r="I28" s="390">
        <v>17</v>
      </c>
      <c r="J28" s="391" t="s">
        <v>14</v>
      </c>
      <c r="K28" s="392">
        <v>16</v>
      </c>
      <c r="L28" s="390">
        <v>23</v>
      </c>
      <c r="M28" s="391" t="s">
        <v>14</v>
      </c>
      <c r="N28" s="392">
        <v>14</v>
      </c>
      <c r="O28" s="390">
        <v>9</v>
      </c>
      <c r="P28" s="391" t="s">
        <v>14</v>
      </c>
      <c r="Q28" s="392">
        <v>21</v>
      </c>
      <c r="R28" s="647" t="s">
        <v>29</v>
      </c>
      <c r="S28" s="647"/>
      <c r="T28" s="647"/>
      <c r="U28" s="582">
        <f>T29</f>
        <v>0</v>
      </c>
      <c r="V28" s="583" t="s">
        <v>14</v>
      </c>
      <c r="W28" s="584">
        <f>R29</f>
        <v>0</v>
      </c>
      <c r="X28" s="7">
        <f>T30</f>
        <v>17</v>
      </c>
      <c r="Y28" s="8" t="s">
        <v>14</v>
      </c>
      <c r="Z28" s="9">
        <f>R30</f>
        <v>14</v>
      </c>
      <c r="AA28" s="7">
        <f>T31</f>
        <v>25</v>
      </c>
      <c r="AB28" s="8" t="s">
        <v>14</v>
      </c>
      <c r="AC28" s="9">
        <f>R31</f>
        <v>19</v>
      </c>
      <c r="AD28" s="538">
        <f>T32</f>
        <v>0</v>
      </c>
      <c r="AE28" s="539" t="s">
        <v>14</v>
      </c>
      <c r="AF28" s="535">
        <f>R32</f>
        <v>0</v>
      </c>
      <c r="AG28" s="60">
        <f>T33</f>
        <v>0</v>
      </c>
      <c r="AH28" s="61" t="s">
        <v>14</v>
      </c>
      <c r="AI28" s="84">
        <f>R33</f>
        <v>0</v>
      </c>
      <c r="AJ28" s="60">
        <f>T34</f>
        <v>0</v>
      </c>
      <c r="AK28" s="61" t="s">
        <v>14</v>
      </c>
      <c r="AL28" s="62">
        <f>R34</f>
        <v>0</v>
      </c>
      <c r="AM28" s="60">
        <f>T35</f>
        <v>0</v>
      </c>
      <c r="AN28" s="61" t="s">
        <v>14</v>
      </c>
      <c r="AO28" s="62">
        <f>R35</f>
        <v>0</v>
      </c>
      <c r="AP28" s="60">
        <f>T36</f>
        <v>0</v>
      </c>
      <c r="AQ28" s="61" t="s">
        <v>14</v>
      </c>
      <c r="AR28" s="84">
        <f>R36</f>
        <v>0</v>
      </c>
      <c r="AS28" s="60">
        <f>T37</f>
        <v>0</v>
      </c>
      <c r="AT28" s="61" t="s">
        <v>14</v>
      </c>
      <c r="AU28" s="62">
        <f>R37</f>
        <v>0</v>
      </c>
      <c r="AV28" s="137">
        <f>IF(C28&gt;E28,2,"0")+IF(C28=E28,1)*IF(C28+E28=0,0,1)+IF(F28&gt;H28,2,"0")+IF(F28=H28,1)*IF(F28+H28=0,0,1)+IF(I28&gt;K28,2,"0")+IF(I28=K28,1)*IF(I28+K28=0,0,1)+IF(L28&gt;N28,2,"0")+IF(L28=N28,1)*IF(L28+N28=0,0,1)+IF(O28&gt;Q28,2,"0")+IF(O28=Q28,1)*IF(O28+Q28=0,0,1)+IF(U28&gt;W28,2,"0")+IF(U28=W28,1)*IF(U28+W28=0,0,1)+IF(X28&gt;Z28,2,"0")+IF(X28=Z28,1)*IF(X28+Z28=0,0,1)+IF(AA28&gt;AC28,2,"0")+IF(AA28=AC28,1)*IF(AA28+AC28=0,0,1)+IF(AD28&gt;AF28,2,"0")+IF(AD28=AF28,1)*IF(AD28+AF28=0,0,1)+IF(AG28&gt;AI28,2,"0")+IF(AG28=AI28,1)*IF(AG28+AI28=0,0,1)+IF(AJ28&gt;AL28,2,"0")+IF(AJ28=AL28,1)*IF(AJ28+AL28=0,0,1)+IF(AM28&gt;AO28,2,"0")+IF(AM28=AO28,1)*IF(AM28+AO28=0,0,1)+IF(AP28&gt;AR28,2,"0")+IF(AP28=AR28,1)*IF(AP28+AR28=0,0,1)+IF(AS28&gt;AU28,2,"0")+IF(AS28=AU28,1)*IF(AS28+AU28=0,0,1)</f>
        <v>8</v>
      </c>
      <c r="AW28" s="138">
        <f>SUM(C28,F28,I28,L28,O28,U28,X28,AA28,AD28,AG28,AJ28,AM28,AP28,AS28)</f>
        <v>95</v>
      </c>
      <c r="AX28" s="139" t="s">
        <v>14</v>
      </c>
      <c r="AY28" s="140">
        <f>SUM(E28,H28,K28,N28,Q28,W28,Z28,AC28,AF28,AI28,AL28,AO28,AR28,AU28)</f>
        <v>134</v>
      </c>
      <c r="AZ28" s="141">
        <f t="shared" si="4"/>
        <v>-39</v>
      </c>
      <c r="BA28" s="347">
        <f>IF(poznámky!K18=6,poznámky!A19)+IF(poznámky!K19=6,poznámky!A20)+IF(poznámky!K20=6,poznámky!A21)+IF(poznámky!K21=6,poznámky!A22)+IF(poznámky!K22=6,poznámky!A23)+IF(poznámky!K23=6,poznámky!A24)+IF(poznámky!K24=6,poznámky!A25)+IF(poznámky!K25=6,poznámky!A26)+IF(poznámky!K26=6,poznámky!A27)+IF(poznámky!K27=6,poznámky!A28)+IF(poznámky!K28=6,poznámky!A29)+IF(poznámky!K29=6,poznámky!A30)+IF(poznámky!K30=6,poznámky!A31)+IF(poznámky!K31=6,poznámky!A32)+IF(poznámky!K32=6,poznámky!A33)</f>
        <v>4</v>
      </c>
      <c r="BB28" s="142" t="s">
        <v>21</v>
      </c>
      <c r="BC28" s="143" t="str">
        <f t="shared" si="5"/>
        <v>Alžběta</v>
      </c>
      <c r="BD28" s="509">
        <f>SUM(AV28,poznámky!E16)</f>
        <v>14</v>
      </c>
      <c r="BE28" s="510">
        <f>SUM(AW28,poznámky!F16)</f>
        <v>214</v>
      </c>
      <c r="BF28" s="511" t="s">
        <v>14</v>
      </c>
      <c r="BG28" s="512">
        <f>SUM(AY28,poznámky!H16)</f>
        <v>478</v>
      </c>
      <c r="BH28" s="23">
        <f t="shared" si="7"/>
        <v>-264</v>
      </c>
      <c r="BI28" s="589">
        <f>IF(poznámky!S18=6,poznámky!A19)+IF(poznámky!S19=6,poznámky!A20)+IF(poznámky!S20=6,poznámky!A21)+IF(poznámky!S21=6,poznámky!A22)+IF(poznámky!S22=6,poznámky!A23)+IF(poznámky!S23=6,poznámky!A24)+IF(poznámky!S24=6,poznámky!A25)+IF(poznámky!S25=6,poznámky!A26)+IF(poznámky!S26=6,poznámky!A27)+IF(poznámky!S27=6,poznámky!A28)+IF(poznámky!S28=6,poznámky!A29)+IF(poznámky!S29=6,poznámky!A30)+IF(poznámky!S30=6,poznámky!A31)+IF(poznámky!S31=6,poznámky!A32)+IF(poznámky!S32=6,poznámky!A33)</f>
        <v>5</v>
      </c>
      <c r="BJ28" s="43" t="s">
        <v>21</v>
      </c>
      <c r="BK28" s="36" t="str">
        <f t="shared" si="6"/>
        <v>Alžběta</v>
      </c>
      <c r="BM28" s="736"/>
      <c r="BN28" s="736"/>
      <c r="BO28" s="736"/>
      <c r="BP28" s="736"/>
      <c r="BQ28" s="736"/>
    </row>
    <row r="29" spans="1:77" ht="21.75" customHeight="1">
      <c r="A29" s="44">
        <v>7</v>
      </c>
      <c r="B29" s="526" t="str">
        <f>poznámky!D17</f>
        <v>Monika</v>
      </c>
      <c r="C29" s="629"/>
      <c r="D29" s="580" t="s">
        <v>14</v>
      </c>
      <c r="E29" s="628"/>
      <c r="F29" s="629"/>
      <c r="G29" s="580" t="s">
        <v>14</v>
      </c>
      <c r="H29" s="628"/>
      <c r="I29" s="629"/>
      <c r="J29" s="580" t="s">
        <v>14</v>
      </c>
      <c r="K29" s="628"/>
      <c r="L29" s="595"/>
      <c r="M29" s="596" t="s">
        <v>14</v>
      </c>
      <c r="N29" s="597"/>
      <c r="O29" s="579"/>
      <c r="P29" s="580" t="s">
        <v>14</v>
      </c>
      <c r="Q29" s="581"/>
      <c r="R29" s="579"/>
      <c r="S29" s="580" t="s">
        <v>14</v>
      </c>
      <c r="T29" s="581"/>
      <c r="U29" s="647" t="s">
        <v>22</v>
      </c>
      <c r="V29" s="647"/>
      <c r="W29" s="647"/>
      <c r="X29" s="582">
        <f>W30</f>
        <v>0</v>
      </c>
      <c r="Y29" s="583" t="s">
        <v>14</v>
      </c>
      <c r="Z29" s="584">
        <f>U30</f>
        <v>0</v>
      </c>
      <c r="AA29" s="582">
        <f>W31</f>
        <v>0</v>
      </c>
      <c r="AB29" s="583" t="s">
        <v>14</v>
      </c>
      <c r="AC29" s="584">
        <f>U31</f>
        <v>0</v>
      </c>
      <c r="AD29" s="538">
        <f>W32</f>
        <v>0</v>
      </c>
      <c r="AE29" s="539" t="s">
        <v>14</v>
      </c>
      <c r="AF29" s="535">
        <f>U32</f>
        <v>0</v>
      </c>
      <c r="AG29" s="60">
        <f>W33</f>
        <v>0</v>
      </c>
      <c r="AH29" s="61" t="s">
        <v>14</v>
      </c>
      <c r="AI29" s="84">
        <f>U33</f>
        <v>0</v>
      </c>
      <c r="AJ29" s="60">
        <f>W34</f>
        <v>0</v>
      </c>
      <c r="AK29" s="61" t="s">
        <v>14</v>
      </c>
      <c r="AL29" s="62">
        <f>U34</f>
        <v>0</v>
      </c>
      <c r="AM29" s="60">
        <f>W35</f>
        <v>0</v>
      </c>
      <c r="AN29" s="61" t="s">
        <v>14</v>
      </c>
      <c r="AO29" s="62">
        <f>U35</f>
        <v>0</v>
      </c>
      <c r="AP29" s="60">
        <f>W36</f>
        <v>0</v>
      </c>
      <c r="AQ29" s="61" t="s">
        <v>14</v>
      </c>
      <c r="AR29" s="84">
        <f>U36</f>
        <v>0</v>
      </c>
      <c r="AS29" s="60">
        <f>W37</f>
        <v>0</v>
      </c>
      <c r="AT29" s="61" t="s">
        <v>14</v>
      </c>
      <c r="AU29" s="62">
        <f>U37</f>
        <v>0</v>
      </c>
      <c r="AV29" s="571">
        <f>IF(C29&gt;E29,2,"0")+IF(C29=E29,1)*IF(C29+E29=0,0,1)+IF(F29&gt;H29,2,"0")+IF(F29=H29,1)*IF(F29+H29=0,0,1)+IF(I29&gt;K29,2,"0")+IF(I29=K29,1)*IF(I29+K29=0,0,1)+IF(L29&gt;N29,2,"0")+IF(L29=N29,1)*IF(L29+N29=0,0,1)+IF(O29&gt;Q29,2,"0")+IF(O29=Q29,1)*IF(O29+Q29=0,0,1)+IF(R29&gt;T29,2,"0")+IF(R29=T29,1)*IF(R29+T29=0,0,1)+IF(X29&gt;Z29,2,"0")+IF(X29=Z29,1)*IF(X29+Z29=0,0,1)+IF(AA29&gt;AC29,2,"0")+IF(AA29=AC29,1)*IF(AA29+AC29=0,0,1)+IF(AD29&gt;AF29,2,"0")+IF(AD29=AF29,1)*IF(AD29+AF29=0,0,1)+IF(AG29&gt;AI29,2,"0")+IF(AG29=AI29,1)*IF(AG29+AI29=0,0,1)+IF(AJ29&gt;AL29,2,"0")+IF(AJ29=AL29,1)*IF(AJ29+AL29=0,0,1)+IF(AM29&gt;AO29,2,"0")+IF(AM29=AO29,1)*IF(AM29+AO29=0,0,1)+IF(AP29&gt;AR29,2,"0")+IF(AP29=AR29,1)*IF(AP29+AR29=0,0,1)+IF(AS29&gt;AU29,2,"0")+IF(AS29=AU29,1)*IF(AS29+AU29=0,0,1)</f>
        <v>0</v>
      </c>
      <c r="AW29" s="572">
        <f>SUM(C29,F29,I29,L29,O29,R29,X29,AA29,AD29,AG29,AJ29,AM29,AP29,AS29)</f>
        <v>0</v>
      </c>
      <c r="AX29" s="573" t="s">
        <v>14</v>
      </c>
      <c r="AY29" s="574">
        <f>SUM(E29,H29,K29,N29,Q29,T29,Z29,AC29,AF29,AI29,AL29,AO29,AR29,AU29)</f>
        <v>0</v>
      </c>
      <c r="AZ29" s="575">
        <f t="shared" si="4"/>
        <v>0</v>
      </c>
      <c r="BA29" s="576">
        <f>IF(poznámky!K18=7,poznámky!A19)+IF(poznámky!K19=7,poznámky!A20)+IF(poznámky!K20=7,poznámky!A21)+IF(poznámky!K21=7,poznámky!A22)+IF(poznámky!K22=7,poznámky!A23)+IF(poznámky!K23=7,poznámky!A24)+IF(poznámky!K24=7,poznámky!A25)+IF(poznámky!K25=7,poznámky!A26)+IF(poznámky!K26=7,poznámky!A27)+IF(poznámky!K27=7,poznámky!A28)+IF(poznámky!K28=7,poznámky!A29)+IF(poznámky!K29=7,poznámky!A30)+IF(poznámky!K30=7,poznámky!A31)+IF(poznámky!K31=7,poznámky!A32)+IF(poznámky!K32=7,poznámky!A33)</f>
        <v>9</v>
      </c>
      <c r="BB29" s="577" t="s">
        <v>21</v>
      </c>
      <c r="BC29" s="578" t="str">
        <f t="shared" si="5"/>
        <v>Monika</v>
      </c>
      <c r="BD29" s="509">
        <f>SUM(AV29,poznámky!E17)</f>
        <v>2</v>
      </c>
      <c r="BE29" s="510">
        <f>SUM(AW29,poznámky!F17)</f>
        <v>108</v>
      </c>
      <c r="BF29" s="511" t="s">
        <v>14</v>
      </c>
      <c r="BG29" s="512">
        <f>SUM(AY29,poznámky!H17)</f>
        <v>385</v>
      </c>
      <c r="BH29" s="23">
        <f t="shared" si="7"/>
        <v>-277</v>
      </c>
      <c r="BI29" s="589">
        <f>IF(poznámky!S18=7,poznámky!A19)+IF(poznámky!S19=7,poznámky!A20)+IF(poznámky!S20=7,poznámky!A21)+IF(poznámky!S21=7,poznámky!A22)+IF(poznámky!S22=7,poznámky!A23)+IF(poznámky!S23=7,poznámky!A24)+IF(poznámky!S24=7,poznámky!A25)+IF(poznámky!S25=7,poznámky!A26)+IF(poznámky!S26=7,poznámky!A27)+IF(poznámky!S27=7,poznámky!A28)+IF(poznámky!S28=7,poznámky!A29)+IF(poznámky!S29=7,poznámky!A30)+IF(poznámky!S30=7,poznámky!A31)+IF(poznámky!S31=7,poznámky!A32)+IF(poznámky!S32=7,poznámky!A33)</f>
        <v>9</v>
      </c>
      <c r="BJ29" s="43" t="s">
        <v>21</v>
      </c>
      <c r="BK29" s="36" t="str">
        <f t="shared" si="6"/>
        <v>Monika</v>
      </c>
      <c r="BM29" s="736"/>
      <c r="BN29" s="736"/>
      <c r="BO29" s="736"/>
      <c r="BP29" s="736"/>
      <c r="BQ29" s="736"/>
    </row>
    <row r="30" spans="1:77" ht="21.75" customHeight="1">
      <c r="A30" s="44">
        <v>8</v>
      </c>
      <c r="B30" s="387" t="str">
        <f>poznámky!D18</f>
        <v>Jacky</v>
      </c>
      <c r="C30" s="390">
        <v>0</v>
      </c>
      <c r="D30" s="391" t="s">
        <v>14</v>
      </c>
      <c r="E30" s="392">
        <v>25</v>
      </c>
      <c r="F30" s="390">
        <v>0</v>
      </c>
      <c r="G30" s="391" t="s">
        <v>14</v>
      </c>
      <c r="H30" s="392">
        <v>25</v>
      </c>
      <c r="I30" s="390">
        <v>15</v>
      </c>
      <c r="J30" s="391" t="s">
        <v>14</v>
      </c>
      <c r="K30" s="392">
        <v>22</v>
      </c>
      <c r="L30" s="390">
        <v>25</v>
      </c>
      <c r="M30" s="391" t="s">
        <v>14</v>
      </c>
      <c r="N30" s="392">
        <v>9</v>
      </c>
      <c r="O30" s="390">
        <v>4</v>
      </c>
      <c r="P30" s="391" t="s">
        <v>14</v>
      </c>
      <c r="Q30" s="392">
        <v>25</v>
      </c>
      <c r="R30" s="768">
        <v>14</v>
      </c>
      <c r="S30" s="769" t="s">
        <v>14</v>
      </c>
      <c r="T30" s="770">
        <v>17</v>
      </c>
      <c r="U30" s="579"/>
      <c r="V30" s="580" t="s">
        <v>14</v>
      </c>
      <c r="W30" s="581"/>
      <c r="X30" s="647" t="s">
        <v>23</v>
      </c>
      <c r="Y30" s="647"/>
      <c r="Z30" s="647"/>
      <c r="AA30" s="7">
        <f>Z31</f>
        <v>6</v>
      </c>
      <c r="AB30" s="8" t="s">
        <v>14</v>
      </c>
      <c r="AC30" s="15">
        <f>X31</f>
        <v>25</v>
      </c>
      <c r="AD30" s="538">
        <f>Z32</f>
        <v>0</v>
      </c>
      <c r="AE30" s="539" t="s">
        <v>14</v>
      </c>
      <c r="AF30" s="541">
        <f>X32</f>
        <v>0</v>
      </c>
      <c r="AG30" s="60">
        <f>Z33</f>
        <v>0</v>
      </c>
      <c r="AH30" s="61" t="s">
        <v>14</v>
      </c>
      <c r="AI30" s="85">
        <f>X33</f>
        <v>0</v>
      </c>
      <c r="AJ30" s="60">
        <f>Z34</f>
        <v>0</v>
      </c>
      <c r="AK30" s="61" t="s">
        <v>14</v>
      </c>
      <c r="AL30" s="63">
        <f>X34</f>
        <v>0</v>
      </c>
      <c r="AM30" s="60">
        <f>Z35</f>
        <v>0</v>
      </c>
      <c r="AN30" s="61" t="s">
        <v>14</v>
      </c>
      <c r="AO30" s="63">
        <f>X35</f>
        <v>0</v>
      </c>
      <c r="AP30" s="60">
        <f>Z36</f>
        <v>0</v>
      </c>
      <c r="AQ30" s="61" t="s">
        <v>14</v>
      </c>
      <c r="AR30" s="85">
        <f>X36</f>
        <v>0</v>
      </c>
      <c r="AS30" s="60">
        <f>Z37</f>
        <v>0</v>
      </c>
      <c r="AT30" s="61" t="s">
        <v>14</v>
      </c>
      <c r="AU30" s="63">
        <f>X37</f>
        <v>0</v>
      </c>
      <c r="AV30" s="137">
        <f>IF(C30&gt;E30,2,"0")+IF(C30=E30,1)*IF(C30+E30=0,0,1)+IF(F30&gt;H30,2,"0")+IF(F30=H30,1)*IF(F30+H30=0,0,1)+IF(I30&gt;K30,2,"0")+IF(I30=K30,1)*IF(I30+K30=0,0,1)+IF(L30&gt;N30,2,"0")+IF(L30=N30,1)*IF(L30+N30=0,0,1)+IF(O30&gt;Q30,2,"0")+IF(O30=Q30,1)*IF(O30+Q30=0,0,1)+IF(R30&gt;T30,2,"0")+IF(R30=T30,1)*IF(R30+T30=0,0,1)+IF(U30&gt;W30,2,"0")+IF(U30=W30,1)*IF(U30+W30=0,0,1)+IF(AA30&gt;AC30,2,"0")+IF(AA30=AC30,1)*IF(AA30+AC30=0,0,1)+IF(AD30&gt;AF30,2,"0")+IF(AD30=AF30,1)*IF(AD30+AF30=0,0,1)+IF(AG30&gt;AI30,2,"0")+IF(AG30=AI30,1)*IF(AG30+AI30=0,0,1)+IF(AJ30&gt;AL30,2,"0")+IF(AJ30=AL30,1)*IF(AJ30+AL30=0,0,1)+IF(AM30&gt;AO30,2,"0")+IF(AM30=AO30,1)*IF(AM30+AO30=0,0,1)+IF(AP30&gt;AR30,2,"0")+IF(AP30=AR30,1)*IF(AP30+AR30=0,0,1)+IF(AS30&gt;AU30,2,"0")+IF(AS30=AU30,1)*IF(AS30+AU30=0,0,1)</f>
        <v>2</v>
      </c>
      <c r="AW30" s="138">
        <f>SUM(C30,F30,I30,L30,O30,R30,U30,AA30,AD30,AG30,AJ30,AM30,AP30,AS30)</f>
        <v>64</v>
      </c>
      <c r="AX30" s="139" t="s">
        <v>14</v>
      </c>
      <c r="AY30" s="140">
        <f>SUM(E30,H30,K30,N30,Q30,T30,W30,AC30,AF30,AI30,AL30,AO30,AR30,AU30)</f>
        <v>148</v>
      </c>
      <c r="AZ30" s="141">
        <f t="shared" si="4"/>
        <v>-84</v>
      </c>
      <c r="BA30" s="347">
        <f>IF(poznámky!K18=8,poznámky!A19)+IF(poznámky!K19=8,poznámky!A20)+IF(poznámky!K20=8,poznámky!A21)+IF(poznámky!K21=8,poznámky!A22)+IF(poznámky!K22=8,poznámky!A23)+IF(poznámky!K23=8,poznámky!A24)+IF(poznámky!K24=8,poznámky!A25)+IF(poznámky!K25=8,poznámky!A26)+IF(poznámky!K26=8,poznámky!A27)+IF(poznámky!K27=8,poznámky!A28)+IF(poznámky!K28=8,poznámky!A29)+IF(poznámky!K29=8,poznámky!A30)+IF(poznámky!K30=8,poznámky!A31)+IF(poznámky!K31=8,poznámky!A32)+IF(poznámky!K32=8,poznámky!A33)</f>
        <v>8</v>
      </c>
      <c r="BB30" s="142" t="s">
        <v>21</v>
      </c>
      <c r="BC30" s="143" t="str">
        <f t="shared" si="5"/>
        <v>Jacky</v>
      </c>
      <c r="BD30" s="509">
        <f>SUM(AV30,poznámky!E18)</f>
        <v>4</v>
      </c>
      <c r="BE30" s="510">
        <f>SUM(AW30,poznámky!F18)</f>
        <v>138</v>
      </c>
      <c r="BF30" s="511" t="s">
        <v>14</v>
      </c>
      <c r="BG30" s="512">
        <f>SUM(AY30,poznámky!H18)</f>
        <v>565</v>
      </c>
      <c r="BH30" s="23">
        <f t="shared" si="7"/>
        <v>-427</v>
      </c>
      <c r="BI30" s="589">
        <f>IF(poznámky!S18=8,poznámky!A19)+IF(poznámky!S19=8,poznámky!A20)+IF(poznámky!S20=8,poznámky!A21)+IF(poznámky!S21=8,poznámky!A22)+IF(poznámky!S22=8,poznámky!A23)+IF(poznámky!S23=8,poznámky!A24)+IF(poznámky!S24=8,poznámky!A25)+IF(poznámky!S25=8,poznámky!A26)+IF(poznámky!S26=8,poznámky!A27)+IF(poznámky!S27=8,poznámky!A28)+IF(poznámky!S28=8,poznámky!A29)+IF(poznámky!S29=8,poznámky!A30)+IF(poznámky!S30=8,poznámky!A31)+IF(poznámky!S31=8,poznámky!A32)+IF(poznámky!S32=8,poznámky!A33)</f>
        <v>8</v>
      </c>
      <c r="BJ30" s="43" t="s">
        <v>21</v>
      </c>
      <c r="BK30" s="36" t="str">
        <f t="shared" si="6"/>
        <v>Jacky</v>
      </c>
      <c r="BL30" s="518" t="s">
        <v>122</v>
      </c>
      <c r="BM30" s="643"/>
      <c r="BN30" s="643"/>
      <c r="BO30" s="517" t="s">
        <v>123</v>
      </c>
    </row>
    <row r="31" spans="1:77" ht="21.75" customHeight="1">
      <c r="A31" s="44">
        <v>9</v>
      </c>
      <c r="B31" s="387" t="str">
        <f>poznámky!D19</f>
        <v>Šéfík</v>
      </c>
      <c r="C31" s="390">
        <v>5</v>
      </c>
      <c r="D31" s="391" t="s">
        <v>14</v>
      </c>
      <c r="E31" s="392">
        <v>25</v>
      </c>
      <c r="F31" s="390">
        <v>19</v>
      </c>
      <c r="G31" s="391" t="s">
        <v>14</v>
      </c>
      <c r="H31" s="392">
        <v>12</v>
      </c>
      <c r="I31" s="390">
        <v>18</v>
      </c>
      <c r="J31" s="391" t="s">
        <v>14</v>
      </c>
      <c r="K31" s="392">
        <v>15</v>
      </c>
      <c r="L31" s="477">
        <v>8</v>
      </c>
      <c r="M31" s="478" t="s">
        <v>14</v>
      </c>
      <c r="N31" s="479">
        <v>16</v>
      </c>
      <c r="O31" s="390">
        <v>22</v>
      </c>
      <c r="P31" s="391" t="s">
        <v>14</v>
      </c>
      <c r="Q31" s="392">
        <v>9</v>
      </c>
      <c r="R31" s="477">
        <v>19</v>
      </c>
      <c r="S31" s="478" t="s">
        <v>14</v>
      </c>
      <c r="T31" s="479">
        <v>25</v>
      </c>
      <c r="U31" s="579"/>
      <c r="V31" s="580" t="s">
        <v>14</v>
      </c>
      <c r="W31" s="581"/>
      <c r="X31" s="768">
        <v>25</v>
      </c>
      <c r="Y31" s="769" t="s">
        <v>14</v>
      </c>
      <c r="Z31" s="770">
        <v>6</v>
      </c>
      <c r="AA31" s="647" t="s">
        <v>24</v>
      </c>
      <c r="AB31" s="647"/>
      <c r="AC31" s="647"/>
      <c r="AD31" s="538">
        <f>AC32</f>
        <v>0</v>
      </c>
      <c r="AE31" s="539" t="s">
        <v>14</v>
      </c>
      <c r="AF31" s="535">
        <f>AA32</f>
        <v>0</v>
      </c>
      <c r="AG31" s="60">
        <f>AC33</f>
        <v>0</v>
      </c>
      <c r="AH31" s="61" t="s">
        <v>14</v>
      </c>
      <c r="AI31" s="84">
        <f>AA33</f>
        <v>0</v>
      </c>
      <c r="AJ31" s="60">
        <f>AC34</f>
        <v>0</v>
      </c>
      <c r="AK31" s="61" t="s">
        <v>14</v>
      </c>
      <c r="AL31" s="62">
        <f>AA34</f>
        <v>0</v>
      </c>
      <c r="AM31" s="60">
        <f>AC35</f>
        <v>0</v>
      </c>
      <c r="AN31" s="61" t="s">
        <v>14</v>
      </c>
      <c r="AO31" s="62">
        <f>AA35</f>
        <v>0</v>
      </c>
      <c r="AP31" s="60">
        <f>AC36</f>
        <v>0</v>
      </c>
      <c r="AQ31" s="61" t="s">
        <v>14</v>
      </c>
      <c r="AR31" s="84">
        <f>AA36</f>
        <v>0</v>
      </c>
      <c r="AS31" s="60">
        <f>AC37</f>
        <v>0</v>
      </c>
      <c r="AT31" s="61" t="s">
        <v>14</v>
      </c>
      <c r="AU31" s="62">
        <f>AA37</f>
        <v>0</v>
      </c>
      <c r="AV31" s="137">
        <f>IF(C31&gt;E31,2,"0")+IF(C31=E31,1)*IF(C31+E31=0,0,1)+IF(F31&gt;H31,2,"0")+IF(F31=H31,1)*IF(F31+H31=0,0,1)+IF(I31&gt;K31,2,"0")+IF(I31=K31,1)*IF(I31+K31=0,0,1)+IF(L31&gt;N31,2,"0")+IF(L31=N31,1)*IF(L31+N31=0,0,1)+IF(O31&gt;Q31,2,"0")+IF(O31=Q31,1)*IF(O31+Q31=0,0,1)+IF(R31&gt;T31,2,"0")+IF(R31=T31,1)*IF(R31+T31=0,0,1)+IF(U31&gt;W31,2,"0")+IF(U31=W31,1)*IF(U31+W31=0,0,1)+IF(X31&gt;Z31,2,"0")+IF(X31=Z31,1)*IF(X31+Z31=0,0,1)+IF(AD31&gt;AF31,2,"0")+IF(AD31=AF31,1)*IF(AD31+AF31=0,0,1)+IF(AG31&gt;AI31,2,"0")+IF(AG31=AI31,1)*IF(AG31+AI31=0,0,1)+IF(AJ31&gt;AL31,2,"0")+IF(AJ31=AL31,1)*IF(AJ31+AL31=0,0,1)+IF(AM31&gt;AO31,2,"0")+IF(AM31=AO31,1)*IF(AM31+AO31=0,0,1)+IF(AP31&gt;AR31,2,"0")+IF(AP31=AR31,1)*IF(AP31+AR31=0,0,1)+IF(AS31&gt;AU31,2,"0")+IF(AS31=AU31,1)*IF(AS31+AU31=0,0,1)</f>
        <v>8</v>
      </c>
      <c r="AW31" s="138">
        <f>SUM(C31,F31,I31,L31,O31,R31,U31,X31,AD31,AG31,AJ31,AM31,AP31,AS31)</f>
        <v>116</v>
      </c>
      <c r="AX31" s="139" t="s">
        <v>14</v>
      </c>
      <c r="AY31" s="140">
        <f>SUM(E31,H31,K31,N31,Q31,T31,W31,Z31,AF31,AI31,AL31,AO31,AR31,AU31)</f>
        <v>108</v>
      </c>
      <c r="AZ31" s="141">
        <f t="shared" si="4"/>
        <v>8</v>
      </c>
      <c r="BA31" s="347">
        <f>IF(poznámky!K18=9,poznámky!A19)+IF(poznámky!K19=9,poznámky!A20)+IF(poznámky!K20=9,poznámky!A21)+IF(poznámky!K21=9,poznámky!A22)+IF(poznámky!K22=9,poznámky!A23)+IF(poznámky!K23=9,poznámky!A24)+IF(poznámky!K24=9,poznámky!A25)+IF(poznámky!K25=9,poznámky!A26)+IF(poznámky!K26=9,poznámky!A27)+IF(poznámky!K27=9,poznámky!A28)+IF(poznámky!K28=9,poznámky!A29)+IF(poznámky!K29=9,poznámky!A30)+IF(poznámky!K30=9,poznámky!A31)+IF(poznámky!K31=9,poznámky!A32)+IF(poznámky!K32=9,poznámky!A33)</f>
        <v>3</v>
      </c>
      <c r="BB31" s="142" t="s">
        <v>21</v>
      </c>
      <c r="BC31" s="143" t="str">
        <f t="shared" si="5"/>
        <v>Šéfík</v>
      </c>
      <c r="BD31" s="509">
        <f>SUM(AV31,poznámky!E19)</f>
        <v>8</v>
      </c>
      <c r="BE31" s="510">
        <f>SUM(AW31,poznámky!F19)</f>
        <v>116</v>
      </c>
      <c r="BF31" s="511" t="s">
        <v>14</v>
      </c>
      <c r="BG31" s="512">
        <f>SUM(AY31,poznámky!H19)</f>
        <v>108</v>
      </c>
      <c r="BH31" s="23">
        <f t="shared" si="7"/>
        <v>8</v>
      </c>
      <c r="BI31" s="589">
        <f>IF(poznámky!S18=9,poznámky!A19)+IF(poznámky!S19=9,poznámky!A20)+IF(poznámky!S20=9,poznámky!A21)+IF(poznámky!S21=9,poznámky!A22)+IF(poznámky!S22=9,poznámky!A23)+IF(poznámky!S23=9,poznámky!A24)+IF(poznámky!S24=9,poznámky!A25)+IF(poznámky!S25=9,poznámky!A26)+IF(poznámky!S26=9,poznámky!A27)+IF(poznámky!S27=9,poznámky!A28)+IF(poznámky!S28=9,poznámky!A29)+IF(poznámky!S29=9,poznámky!A30)+IF(poznámky!S30=9,poznámky!A31)+IF(poznámky!S31=9,poznámky!A32)+IF(poznámky!S32=9,poznámky!A33)</f>
        <v>7</v>
      </c>
      <c r="BJ31" s="43" t="s">
        <v>21</v>
      </c>
      <c r="BK31" s="36" t="str">
        <f t="shared" si="6"/>
        <v>Šéfík</v>
      </c>
      <c r="BL31" s="518" t="s">
        <v>124</v>
      </c>
      <c r="BM31" s="643"/>
      <c r="BN31" s="643"/>
      <c r="BO31" s="517" t="s">
        <v>116</v>
      </c>
    </row>
    <row r="32" spans="1:77" ht="21.75" customHeight="1">
      <c r="A32" s="44">
        <v>10</v>
      </c>
      <c r="B32" s="526" t="str">
        <f>poznámky!D20</f>
        <v>Dominik</v>
      </c>
      <c r="C32" s="538"/>
      <c r="D32" s="539" t="s">
        <v>14</v>
      </c>
      <c r="E32" s="535"/>
      <c r="F32" s="538"/>
      <c r="G32" s="539" t="s">
        <v>14</v>
      </c>
      <c r="H32" s="535"/>
      <c r="I32" s="624"/>
      <c r="J32" s="625" t="s">
        <v>14</v>
      </c>
      <c r="K32" s="626"/>
      <c r="L32" s="624"/>
      <c r="M32" s="625" t="s">
        <v>14</v>
      </c>
      <c r="N32" s="626"/>
      <c r="O32" s="538"/>
      <c r="P32" s="539" t="s">
        <v>14</v>
      </c>
      <c r="Q32" s="535"/>
      <c r="R32" s="538"/>
      <c r="S32" s="539" t="s">
        <v>14</v>
      </c>
      <c r="T32" s="535"/>
      <c r="U32" s="538"/>
      <c r="V32" s="539" t="s">
        <v>14</v>
      </c>
      <c r="W32" s="535"/>
      <c r="X32" s="538"/>
      <c r="Y32" s="539" t="s">
        <v>14</v>
      </c>
      <c r="Z32" s="535"/>
      <c r="AA32" s="538"/>
      <c r="AB32" s="539" t="s">
        <v>14</v>
      </c>
      <c r="AC32" s="535"/>
      <c r="AD32" s="647" t="s">
        <v>15</v>
      </c>
      <c r="AE32" s="647"/>
      <c r="AF32" s="647"/>
      <c r="AG32" s="60">
        <f>AF33</f>
        <v>0</v>
      </c>
      <c r="AH32" s="61" t="s">
        <v>14</v>
      </c>
      <c r="AI32" s="84">
        <f>AD33</f>
        <v>0</v>
      </c>
      <c r="AJ32" s="60">
        <f>AF34</f>
        <v>0</v>
      </c>
      <c r="AK32" s="61" t="s">
        <v>14</v>
      </c>
      <c r="AL32" s="62">
        <f>AD34</f>
        <v>0</v>
      </c>
      <c r="AM32" s="60">
        <f>AF35</f>
        <v>0</v>
      </c>
      <c r="AN32" s="61" t="s">
        <v>14</v>
      </c>
      <c r="AO32" s="62">
        <f>AD35</f>
        <v>0</v>
      </c>
      <c r="AP32" s="60">
        <f>AF36</f>
        <v>0</v>
      </c>
      <c r="AQ32" s="61" t="s">
        <v>14</v>
      </c>
      <c r="AR32" s="84">
        <f>AD36</f>
        <v>0</v>
      </c>
      <c r="AS32" s="60">
        <f>AF37</f>
        <v>0</v>
      </c>
      <c r="AT32" s="61" t="s">
        <v>14</v>
      </c>
      <c r="AU32" s="62">
        <f>AD37</f>
        <v>0</v>
      </c>
      <c r="AV32" s="571">
        <f>IF(C32=E32,1)*IF(C32+E32=0,0,1)+IF(C32&gt;E32,2,"0")+IF(F32&gt;H32,2,"0")+IF(F32=H32,1)*IF(F32+H32=0,0,1)+IF(I32&gt;K32,2,"0")+IF(I32=K32,1)*IF(I32+K32=0,0,1)+IF(L32&gt;N32,2,"0")+IF(L32=N32,1)*IF(L32+N32=0,0,1)+IF(O32&gt;Q32,2,"0")+IF(O32=Q32,1)*IF(O32+Q32=0,0,1)+IF(R32&gt;T32,2,"0")+IF(R32=T32,1)*IF(R32+T32=0,0,1)+IF(U32&gt;W32,2,"0")+IF(U32=W32,1)*IF(U32+W32=0,0,1)+IF(X32&gt;Z32,2,"0")+IF(X32=Z32,1)*IF(X32+Z32=0,0,1)+IF(AA32&gt;AC32,2,"0")+IF(AA32=AC32,1)*IF(AA32+AC32=0,0,1)+IF(AG32&gt;AI32,2,"0")+IF(AG32=AI32,1)*IF(AG32+AI32=0,0,1)+IF(AJ32&gt;AL32,2,"0")+IF(AJ32=AL32,1)*IF(AJ32+AL32=0,0,1)+IF(AM32&gt;AO32,2,"0")+IF(AM32=AO32,1)*IF(AM32+AO32=0,0,1)+IF(AP32&gt;AR32,2,"0")+IF(AP32=AR32,1)*IF(AP32+AR32=0,0,1)+IF(AS32&gt;AU32,2,"0")+IF(AS32=AU32,1)*IF(AS32+AU32=0,0,1)</f>
        <v>0</v>
      </c>
      <c r="AW32" s="572">
        <f>SUM(C32,F32,I32,L32,O32,R32,U32,X32,AA32,AG32,AJ32,AM32,AP32,AS32)</f>
        <v>0</v>
      </c>
      <c r="AX32" s="573" t="s">
        <v>14</v>
      </c>
      <c r="AY32" s="574">
        <f>SUM(E32,H32,K32,N32,Q32,T32,W32,Z32,AC32,AI32,AL32,AO32,AR32,AU32)</f>
        <v>0</v>
      </c>
      <c r="AZ32" s="575">
        <f t="shared" si="4"/>
        <v>0</v>
      </c>
      <c r="BA32" s="576">
        <f>IF(poznámky!K18=10,poznámky!A19)+IF(poznámky!K19=10,poznámky!A20)+IF(poznámky!K20=10,poznámky!A21)+IF(poznámky!K21=10,poznámky!A22)+IF(poznámky!K22=10,poznámky!A23)+IF(poznámky!K23=10,poznámky!A24)+IF(poznámky!K24=10,poznámky!A25)+IF(poznámky!K25=10,poznámky!A26)+IF(poznámky!K26=10,poznámky!A27)+IF(poznámky!K27=10,poznámky!A28)+IF(poznámky!K28=10,poznámky!A29)+IF(poznámky!K29=10,poznámky!A30)+IF(poznámky!K30=10,poznámky!A31)+IF(poznámky!K31=10,poznámky!A32)+IF(poznámky!K32=10,poznámky!A33)</f>
        <v>10</v>
      </c>
      <c r="BB32" s="577" t="s">
        <v>21</v>
      </c>
      <c r="BC32" s="578" t="str">
        <f t="shared" si="5"/>
        <v>Dominik</v>
      </c>
      <c r="BD32" s="566">
        <f>SUM(AV32,poznámky!E20)</f>
        <v>0</v>
      </c>
      <c r="BE32" s="492">
        <f>SUM(AW32,poznámky!F20)</f>
        <v>0</v>
      </c>
      <c r="BF32" s="493" t="s">
        <v>14</v>
      </c>
      <c r="BG32" s="494">
        <f>SUM(AY32,poznámky!H20)</f>
        <v>0</v>
      </c>
      <c r="BH32" s="567">
        <f t="shared" si="7"/>
        <v>0</v>
      </c>
      <c r="BI32" s="568">
        <f>IF(poznámky!S18=10,poznámky!A19)+IF(poznámky!S19=10,poznámky!A20)+IF(poznámky!S20=10,poznámky!A21)+IF(poznámky!S21=10,poznámky!A22)+IF(poznámky!S22=10,poznámky!A23)+IF(poznámky!S23=10,poznámky!A24)+IF(poznámky!S24=10,poznámky!A25)+IF(poznámky!S25=10,poznámky!A26)+IF(poznámky!S26=10,poznámky!A27)+IF(poznámky!S27=10,poznámky!A28)+IF(poznámky!S28=10,poznámky!A29)+IF(poznámky!S29=10,poznámky!A30)+IF(poznámky!S30=10,poznámky!A31)+IF(poznámky!S31=10,poznámky!A32)+IF(poznámky!S32=10,poznámky!A33)</f>
        <v>10</v>
      </c>
      <c r="BJ32" s="569" t="s">
        <v>21</v>
      </c>
      <c r="BK32" s="570" t="str">
        <f t="shared" si="6"/>
        <v>Dominik</v>
      </c>
      <c r="BL32" s="518" t="s">
        <v>125</v>
      </c>
      <c r="BM32" s="643"/>
      <c r="BN32" s="643"/>
      <c r="BO32" s="517" t="s">
        <v>116</v>
      </c>
    </row>
    <row r="33" spans="1:77" ht="21.75" customHeight="1">
      <c r="A33" s="44">
        <v>11</v>
      </c>
      <c r="B33" s="366">
        <f>poznámky!D21</f>
        <v>0</v>
      </c>
      <c r="C33" s="175"/>
      <c r="D33" s="61" t="s">
        <v>14</v>
      </c>
      <c r="E33" s="84"/>
      <c r="F33" s="175"/>
      <c r="G33" s="61" t="s">
        <v>14</v>
      </c>
      <c r="H33" s="84"/>
      <c r="I33" s="175"/>
      <c r="J33" s="61" t="s">
        <v>14</v>
      </c>
      <c r="K33" s="84"/>
      <c r="L33" s="175"/>
      <c r="M33" s="61" t="s">
        <v>14</v>
      </c>
      <c r="N33" s="84"/>
      <c r="O33" s="175"/>
      <c r="P33" s="61" t="s">
        <v>14</v>
      </c>
      <c r="Q33" s="84"/>
      <c r="R33" s="175"/>
      <c r="S33" s="61" t="s">
        <v>14</v>
      </c>
      <c r="T33" s="84"/>
      <c r="U33" s="175"/>
      <c r="V33" s="61" t="s">
        <v>14</v>
      </c>
      <c r="W33" s="84"/>
      <c r="X33" s="175"/>
      <c r="Y33" s="61" t="s">
        <v>14</v>
      </c>
      <c r="Z33" s="84"/>
      <c r="AA33" s="175"/>
      <c r="AB33" s="61" t="s">
        <v>14</v>
      </c>
      <c r="AC33" s="84"/>
      <c r="AD33" s="60"/>
      <c r="AE33" s="61" t="s">
        <v>14</v>
      </c>
      <c r="AF33" s="84"/>
      <c r="AG33" s="647"/>
      <c r="AH33" s="647"/>
      <c r="AI33" s="647"/>
      <c r="AJ33" s="60">
        <f>AI34</f>
        <v>0</v>
      </c>
      <c r="AK33" s="61" t="s">
        <v>14</v>
      </c>
      <c r="AL33" s="62">
        <f>AG34</f>
        <v>0</v>
      </c>
      <c r="AM33" s="60">
        <f>AI35</f>
        <v>0</v>
      </c>
      <c r="AN33" s="61" t="s">
        <v>14</v>
      </c>
      <c r="AO33" s="62">
        <f>AG35</f>
        <v>0</v>
      </c>
      <c r="AP33" s="60">
        <f>AI36</f>
        <v>0</v>
      </c>
      <c r="AQ33" s="61" t="s">
        <v>14</v>
      </c>
      <c r="AR33" s="85">
        <f>AG36</f>
        <v>0</v>
      </c>
      <c r="AS33" s="60">
        <f>AI37</f>
        <v>0</v>
      </c>
      <c r="AT33" s="61" t="s">
        <v>14</v>
      </c>
      <c r="AU33" s="62">
        <f>AG37</f>
        <v>0</v>
      </c>
      <c r="AV33" s="571">
        <f>IF(C33&gt;E33,2,"0")+IF(C33=E33,1)*IF(C33+E33=0,0,1)+IF(F33&gt;H33,2,"0")+IF(F33=H33,1)*IF(F33+H33=0,0,1)+IF(I33&gt;K33,2,"0")+IF(I33=K33,1)*IF(I33+K33=0,0,1)+IF(L33&gt;N33,2,"0")+IF(L33=N33,1)*IF(L33+N33=0,0,1)+IF(O33&gt;Q33,2,"0")+IF(O33=Q33,1)*IF(O33+Q33=0,0,1)+IF(R33&gt;T33,2,"0")+IF(R33=T33,1)*IF(R33+T33=0,0,1)+IF(U33&gt;W33,2,"0")+IF(U33=W33,1)*IF(U33+W33=0,0,1)+IF(X33&gt;Z33,2,"0")+IF(X33=Z33,1)*IF(X33+Z33=0,0,1)+IF(AA33&gt;AC33,2,"0")+IF(AA33=AC33,1)*IF(AA33+AC33=0,0,1)+IF(AD33&gt;AF33,2,"0")+IF(AD33=AF33,1)*IF(AD33+AF33=0,0,1)+IF(AJ33&gt;AL33,2,"0")+IF(AJ33=AL33,1)*IF(AJ33+AL33=0,0,1)+IF(AM33&gt;AO33,2,"0")+IF(AM33=AO33,1)*IF(AM33+AO33=0,0,1)+IF(AP33&gt;AR33,2,"0")+IF(AP33=AR33,1)*IF(AP33+AR33=0,0,1)+IF(AS33&gt;AU33,2,"0")+IF(AS33=AU33,1)*IF(AS33+AU33=0,0,1)</f>
        <v>0</v>
      </c>
      <c r="AW33" s="572">
        <f>SUM(C33,F33,I33,L33,O33,R33,U33,X33,AA33,AD33,AJ33,AM33,AP33,AS33)</f>
        <v>0</v>
      </c>
      <c r="AX33" s="573" t="s">
        <v>14</v>
      </c>
      <c r="AY33" s="574">
        <f>SUM(E33,H33,K33,N33,Q33,T33,W33,Z33,AC33,AF33,AL33,AO33,AR33,AU33)</f>
        <v>0</v>
      </c>
      <c r="AZ33" s="575">
        <f t="shared" si="4"/>
        <v>0</v>
      </c>
      <c r="BA33" s="576">
        <f>IF(poznámky!K18=11,poznámky!A19)+IF(poznámky!K19=11,poznámky!A20)+IF(poznámky!K20=11,poznámky!A21)+IF(poznámky!K21=11,poznámky!A22)+IF(poznámky!K22=11,poznámky!A23)+IF(poznámky!K23=11,poznámky!A24)+IF(poznámky!K24=11,poznámky!A25)+IF(poznámky!K25=11,poznámky!A26)+IF(poznámky!K26=11,poznámky!A27)+IF(poznámky!K27=11,poznámky!A28)+IF(poznámky!K28=11,poznámky!A29)+IF(poznámky!K29=11,poznámky!A30)+IF(poznámky!K30=11,poznámky!A31)+IF(poznámky!K31=11,poznámky!A32)+IF(poznámky!K32=11,poznámky!A33)</f>
        <v>11</v>
      </c>
      <c r="BB33" s="577" t="s">
        <v>21</v>
      </c>
      <c r="BC33" s="578">
        <f t="shared" si="5"/>
        <v>0</v>
      </c>
      <c r="BD33" s="590">
        <f>SUM(AV33,poznámky!E19)</f>
        <v>0</v>
      </c>
      <c r="BE33" s="591">
        <f>SUM(AW33,poznámky!F19)</f>
        <v>0</v>
      </c>
      <c r="BF33" s="592" t="s">
        <v>14</v>
      </c>
      <c r="BG33" s="593">
        <f>SUM(AY33,poznámky!H19)</f>
        <v>0</v>
      </c>
      <c r="BH33" s="567">
        <f t="shared" si="7"/>
        <v>0</v>
      </c>
      <c r="BI33" s="594">
        <f>IF(poznámky!S18=11,poznámky!A19)+IF(poznámky!S19=11,poznámky!A20)+IF(poznámky!S20=11,poznámky!A21)+IF(poznámky!S21=11,poznámky!A22)+IF(poznámky!S22=11,poznámky!A23)+IF(poznámky!S23=11,poznámky!A24)+IF(poznámky!S24=11,poznámky!A25)+IF(poznámky!S25=11,poznámky!A26)+IF(poznámky!S26=11,poznámky!A27)+IF(poznámky!S27=11,poznámky!A28)+IF(poznámky!S28=11,poznámky!A29)+IF(poznámky!S29=11,poznámky!A30)+IF(poznámky!S30=11,poznámky!A31)+IF(poznámky!S31=11,poznámky!A32)+IF(poznámky!S32=11,poznámky!A33)</f>
        <v>11</v>
      </c>
      <c r="BJ33" s="569" t="s">
        <v>21</v>
      </c>
      <c r="BK33" s="570">
        <f t="shared" si="6"/>
        <v>0</v>
      </c>
      <c r="BL33" s="520" t="s">
        <v>126</v>
      </c>
      <c r="BM33" s="643"/>
      <c r="BN33" s="643"/>
      <c r="BO33" s="517" t="s">
        <v>127</v>
      </c>
      <c r="BU33" s="735"/>
      <c r="BV33" s="736"/>
      <c r="BW33" s="736"/>
      <c r="BX33" s="736"/>
      <c r="BY33" s="736"/>
    </row>
    <row r="34" spans="1:77" ht="21.75" customHeight="1">
      <c r="A34" s="44">
        <v>12</v>
      </c>
      <c r="B34" s="366">
        <f>poznámky!D22</f>
        <v>0</v>
      </c>
      <c r="C34" s="60"/>
      <c r="D34" s="61" t="s">
        <v>14</v>
      </c>
      <c r="E34" s="84"/>
      <c r="F34" s="60"/>
      <c r="G34" s="61" t="s">
        <v>14</v>
      </c>
      <c r="H34" s="84"/>
      <c r="I34" s="60"/>
      <c r="J34" s="61" t="s">
        <v>14</v>
      </c>
      <c r="K34" s="84"/>
      <c r="L34" s="60"/>
      <c r="M34" s="61" t="s">
        <v>14</v>
      </c>
      <c r="N34" s="84"/>
      <c r="O34" s="60"/>
      <c r="P34" s="61" t="s">
        <v>14</v>
      </c>
      <c r="Q34" s="84"/>
      <c r="R34" s="60"/>
      <c r="S34" s="61" t="s">
        <v>14</v>
      </c>
      <c r="T34" s="84"/>
      <c r="U34" s="60"/>
      <c r="V34" s="61" t="s">
        <v>14</v>
      </c>
      <c r="W34" s="535"/>
      <c r="X34" s="60"/>
      <c r="Y34" s="61" t="s">
        <v>14</v>
      </c>
      <c r="Z34" s="84"/>
      <c r="AA34" s="60"/>
      <c r="AB34" s="61" t="s">
        <v>14</v>
      </c>
      <c r="AC34" s="84"/>
      <c r="AD34" s="60"/>
      <c r="AE34" s="61" t="s">
        <v>14</v>
      </c>
      <c r="AF34" s="84"/>
      <c r="AG34" s="60"/>
      <c r="AH34" s="61" t="s">
        <v>14</v>
      </c>
      <c r="AI34" s="84"/>
      <c r="AJ34" s="646">
        <v>2</v>
      </c>
      <c r="AK34" s="646"/>
      <c r="AL34" s="675"/>
      <c r="AM34" s="175">
        <f>AL35</f>
        <v>0</v>
      </c>
      <c r="AN34" s="61" t="s">
        <v>14</v>
      </c>
      <c r="AO34" s="85">
        <f>AJ35</f>
        <v>0</v>
      </c>
      <c r="AP34" s="175">
        <f>AL36</f>
        <v>0</v>
      </c>
      <c r="AQ34" s="61" t="s">
        <v>14</v>
      </c>
      <c r="AR34" s="84">
        <f>AJ36</f>
        <v>0</v>
      </c>
      <c r="AS34" s="60">
        <f>AL37</f>
        <v>0</v>
      </c>
      <c r="AT34" s="61" t="s">
        <v>14</v>
      </c>
      <c r="AU34" s="64">
        <f>AJ37</f>
        <v>0</v>
      </c>
      <c r="AV34" s="144">
        <f>IF(C34&gt;E34,2,"0")+IF(C34=E34,1)*IF(C34+E34=0,0,1)+IF(F34&gt;H34,2,"0")+IF(F34=H34,1)*IF(F34+H34=0,0,1)+IF(I34&gt;K34,2,"0")+IF(I34=K34,1)*IF(I34+K34=0,0,1)+IF(L34&gt;N34,2,"0")+IF(L34=N34,1)*IF(L34+N34=0,0,1)+IF(O34&gt;Q34,2,"0")+IF(O34=Q34,1)*IF(O34+Q34=0,0,1)+IF(R34&gt;T34,2,"0")+IF(R34=T34,1)*IF(R34+T34=0,0,1)+IF(U34&gt;W34,2,"0")+IF(U34=W34,1)*IF(U34+W34=0,0,1)+IF(X34&gt;Z34,2,"0")+IF(X34=Z34,1)*IF(X34+Z34=0,0,1)+IF(AA34&gt;AC34,2,"0")+IF(AA34=AC34,1)*IF(AA34+AC34=0,0,1)+IF(AD34&gt;AF34,2,"0")+IF(AD34=AF34,1)*IF(AD34+AF34=0,0,1)+IF(AG34&gt;AI34,2,"0")+IF(AG34=AI34,1)*IF(AG34+AI34=0,0,1)+IF(AM34&gt;AO34,2,"0")+IF(AM34=AO34,1)*IF(AM34+AO34=0,0,1)+IF(AP34&gt;AR34,2,"0")+IF(AP34=AR34,1)*IF(AP34+AR34=0,0,1)+IF(AS34&gt;AU34,2,"0")+IF(AS34=AU34,1)*IF(AS34+AU34=0,0,1)</f>
        <v>0</v>
      </c>
      <c r="AW34" s="145">
        <f>SUM(C34,F34,I34,L34,O34,R34,U34,X34,AA34,AD34,AG34,AM34,AP34,AS34)</f>
        <v>0</v>
      </c>
      <c r="AX34" s="207" t="s">
        <v>14</v>
      </c>
      <c r="AY34" s="147">
        <f>SUM(E34,H34,K34,N34,Q34,T34,W34,Z34,AC34,AF34,AI34,AO34,AR34,AU34)</f>
        <v>0</v>
      </c>
      <c r="AZ34" s="208">
        <f>AW34-AY34</f>
        <v>0</v>
      </c>
      <c r="BA34" s="353">
        <f>IF(poznámky!K18=12,poznámky!A19)+IF(poznámky!K19=12,poznámky!A20)+IF(poznámky!K20=12,poznámky!A21)+IF(poznámky!K21=12,poznámky!A22)+IF(poznámky!K22=12,poznámky!A23)+IF(poznámky!K23=12,poznámky!A24)+IF(poznámky!K24=12,poznámky!A25)+IF(poznámky!K25=12,poznámky!A26)+IF(poznámky!K26=12,poznámky!A27)+IF(poznámky!K27=12,poznámky!A28)+IF(poznámky!K28=12,poznámky!A29)+IF(poznámky!K29=12,poznámky!A30)+IF(poznámky!K30=12,poznámky!A31)+IF(poznámky!K31=12,poznámky!A32)+IF(poznámky!K32=12,poznámky!A33)</f>
        <v>12</v>
      </c>
      <c r="BB34" s="149" t="s">
        <v>21</v>
      </c>
      <c r="BC34" s="150">
        <f t="shared" si="5"/>
        <v>0</v>
      </c>
      <c r="BD34" s="590">
        <f>SUM(AV34,poznámky!E20)</f>
        <v>0</v>
      </c>
      <c r="BE34" s="371">
        <f>SUM(AW34,poznámky!F20)</f>
        <v>0</v>
      </c>
      <c r="BF34" s="372" t="s">
        <v>14</v>
      </c>
      <c r="BG34" s="373">
        <f>SUM(AY34,poznámky!H20)</f>
        <v>0</v>
      </c>
      <c r="BH34" s="74">
        <f t="shared" si="7"/>
        <v>0</v>
      </c>
      <c r="BI34" s="374">
        <f>IF(poznámky!S18=12,poznámky!A19)+IF(poznámky!S19=12,poznámky!A20)+IF(poznámky!S20=12,poznámky!A21)+IF(poznámky!S21=12,poznámky!A22)+IF(poznámky!S22=12,poznámky!A23)+IF(poznámky!S23=12,poznámky!A24)+IF(poznámky!S24=12,poznámky!A25)+IF(poznámky!S25=12,poznámky!A26)+IF(poznámky!S26=12,poznámky!A27)+IF(poznámky!S27=12,poznámky!A28)+IF(poznámky!S28=12,poznámky!A29)+IF(poznámky!S29=12,poznámky!A30)+IF(poznámky!S30=12,poznámky!A31)+IF(poznámky!S31=12,poznámky!A32)+IF(poznámky!S32=12,poznámky!A33)</f>
        <v>12</v>
      </c>
      <c r="BJ34" s="66" t="s">
        <v>21</v>
      </c>
      <c r="BK34" s="67">
        <f t="shared" si="6"/>
        <v>0</v>
      </c>
      <c r="BM34" s="383"/>
      <c r="BU34" s="736"/>
      <c r="BV34" s="736"/>
      <c r="BW34" s="736"/>
      <c r="BX34" s="736"/>
      <c r="BY34" s="736"/>
    </row>
    <row r="35" spans="1:77" ht="21.75" customHeight="1">
      <c r="A35" s="44">
        <v>13</v>
      </c>
      <c r="B35" s="366">
        <f>poznámky!D23</f>
        <v>0</v>
      </c>
      <c r="C35" s="195"/>
      <c r="D35" s="81" t="s">
        <v>14</v>
      </c>
      <c r="E35" s="196"/>
      <c r="F35" s="195"/>
      <c r="G35" s="81" t="s">
        <v>14</v>
      </c>
      <c r="H35" s="196"/>
      <c r="I35" s="195"/>
      <c r="J35" s="81" t="s">
        <v>14</v>
      </c>
      <c r="K35" s="196"/>
      <c r="L35" s="195"/>
      <c r="M35" s="81" t="s">
        <v>14</v>
      </c>
      <c r="N35" s="196"/>
      <c r="O35" s="195"/>
      <c r="P35" s="81" t="s">
        <v>14</v>
      </c>
      <c r="Q35" s="196"/>
      <c r="R35" s="195"/>
      <c r="S35" s="81" t="s">
        <v>14</v>
      </c>
      <c r="T35" s="196"/>
      <c r="U35" s="195"/>
      <c r="V35" s="81" t="s">
        <v>14</v>
      </c>
      <c r="W35" s="196"/>
      <c r="X35" s="195"/>
      <c r="Y35" s="81" t="s">
        <v>14</v>
      </c>
      <c r="Z35" s="196"/>
      <c r="AA35" s="195"/>
      <c r="AB35" s="81" t="s">
        <v>14</v>
      </c>
      <c r="AC35" s="196"/>
      <c r="AD35" s="195"/>
      <c r="AE35" s="81" t="s">
        <v>14</v>
      </c>
      <c r="AF35" s="196"/>
      <c r="AG35" s="195"/>
      <c r="AH35" s="81" t="s">
        <v>14</v>
      </c>
      <c r="AI35" s="196"/>
      <c r="AJ35" s="195"/>
      <c r="AK35" s="81" t="s">
        <v>14</v>
      </c>
      <c r="AL35" s="47"/>
      <c r="AM35" s="646">
        <v>0</v>
      </c>
      <c r="AN35" s="646"/>
      <c r="AO35" s="675"/>
      <c r="AP35" s="195">
        <f>AO36</f>
        <v>0</v>
      </c>
      <c r="AQ35" s="81" t="s">
        <v>14</v>
      </c>
      <c r="AR35" s="84">
        <f>AM36</f>
        <v>0</v>
      </c>
      <c r="AS35" s="60">
        <f>AO37</f>
        <v>0</v>
      </c>
      <c r="AT35" s="61" t="s">
        <v>14</v>
      </c>
      <c r="AU35" s="47">
        <f>AM37</f>
        <v>0</v>
      </c>
      <c r="AV35" s="144">
        <f>IF(C35&gt;E35,2,"0")+IF(C35=E35,1)*IF(C35+E35=0,0,1)+IF(F35&gt;H35,2,"0")+IF(F35=H35,1)*IF(F35+H35=0,0,1)+IF(I35&gt;K35,2,"0")+IF(I35=K35,1)*IF(I35+K35=0,0,1)+IF(L35&gt;N35,2,"0")+IF(L35=N35,1)*IF(L35+N35=0,0,1)+IF(O35&gt;Q35,2,"0")+IF(O35=Q35,1)*IF(O35+Q35=0,0,1)+IF(R35&gt;T35,2,"0")+IF(R35=T35,1)*IF(R35+T35=0,0,1)+IF(U35&gt;W35,2,"0")+IF(U35=W35,1)*IF(U35+W35=0,0,1)+IF(X35&gt;Z35,2,"0")+IF(X35=Z35,1)*IF(X35+Z35=0,0,1)+IF(AA35&gt;AC35,2,"0")+IF(AA35=AC35,1)*IF(AA35+AC35=0,0,1)+IF(AD35&gt;AF35,2,"0")+IF(AD35=AF35,1)*IF(AD35+AF35=0,0,1)+IF(AG35&gt;AI35,2,"0")+IF(AG35=AI35,1)*IF(AG35+AI35=0,0,1)+IF(AJ35&gt;AL35,2,"0")+IF(AJ35=AL35,1)*IF(AJ35+AL35=0,0,1)+IF(AP35&gt;AR35,2,"0")+IF(AP35=AR35,1)*IF(AP35+AR35=0,0,1)+IF(AS35&gt;AU35,2,"0")+IF(AS35=AU35,1)*IF(AS35+AU35=0,0,1)</f>
        <v>0</v>
      </c>
      <c r="AW35" s="145">
        <f>SUM(C35,F35,I35,L35,O35,R35,U35,X35,AA35,AD35,AG35,AJ35,AP35,AS35)</f>
        <v>0</v>
      </c>
      <c r="AX35" s="209" t="s">
        <v>14</v>
      </c>
      <c r="AY35" s="147">
        <f>SUM(E35,H35,K35,N35,Q35,T35,W35,Z35,AC35,AF35,AI35,AL35,AR35,AU35)</f>
        <v>0</v>
      </c>
      <c r="AZ35" s="210">
        <f>AW35-AY35</f>
        <v>0</v>
      </c>
      <c r="BA35" s="354">
        <f>IF(poznámky!K18=13,poznámky!A19)+IF(poznámky!K19=13,poznámky!A20)+IF(poznámky!K20=13,poznámky!A21)+IF(poznámky!K21=13,poznámky!A22)+IF(poznámky!K22=13,poznámky!A23)+IF(poznámky!K23=13,poznámky!A24)+IF(poznámky!K24=13,poznámky!A25)+IF(poznámky!K25=13,poznámky!A26)+IF(poznámky!K26=13,poznámky!A27)+IF(poznámky!K27=13,poznámky!A28)+IF(poznámky!K28=13,poznámky!A29)+IF(poznámky!K29=13,poznámky!A30)+IF(poznámky!K30=13,poznámky!A31)+IF(poznámky!K31=13,poznámky!A32)+IF(poznámky!K32=13,poznámky!A33)</f>
        <v>13</v>
      </c>
      <c r="BB35" s="149" t="s">
        <v>21</v>
      </c>
      <c r="BC35" s="150">
        <f t="shared" si="5"/>
        <v>0</v>
      </c>
      <c r="BD35" s="370" t="e">
        <f>SUM(AV35,poznámky!E21)</f>
        <v>#VALUE!</v>
      </c>
      <c r="BE35" s="371">
        <f>SUM(AW35,poznámky!F21)</f>
        <v>0</v>
      </c>
      <c r="BF35" s="372" t="s">
        <v>14</v>
      </c>
      <c r="BG35" s="373">
        <f>SUM(AY35,poznámky!H21)</f>
        <v>0</v>
      </c>
      <c r="BH35" s="74">
        <f t="shared" si="7"/>
        <v>0</v>
      </c>
      <c r="BI35" s="375">
        <f>IF(poznámky!S18=13,poznámky!A19)+IF(poznámky!S19=13,poznámky!A20)+IF(poznámky!S20=13,poznámky!A21)+IF(poznámky!S21=13,poznámky!A22)+IF(poznámky!S22=13,poznámky!A23)+IF(poznámky!S23=13,poznámky!A24)+IF(poznámky!S24=13,poznámky!A25)+IF(poznámky!S25=13,poznámky!A26)+IF(poznámky!S26=13,poznámky!A27)+IF(poznámky!S27=13,poznámky!A28)+IF(poznámky!S28=13,poznámky!A29)+IF(poznámky!S29=13,poznámky!A30)+IF(poznámky!S30=13,poznámky!A31)+IF(poznámky!S31=13,poznámky!A32)+IF(poznámky!S32=13,poznámky!A33)</f>
        <v>13</v>
      </c>
      <c r="BJ35" s="66" t="s">
        <v>21</v>
      </c>
      <c r="BK35" s="67">
        <f t="shared" si="6"/>
        <v>0</v>
      </c>
      <c r="BM35" s="383"/>
      <c r="BU35" s="736"/>
      <c r="BV35" s="736"/>
      <c r="BW35" s="736"/>
      <c r="BX35" s="736"/>
      <c r="BY35" s="736"/>
    </row>
    <row r="36" spans="1:77" ht="21.75" customHeight="1">
      <c r="A36" s="44">
        <v>14</v>
      </c>
      <c r="B36" s="366">
        <f>poznámky!D24</f>
        <v>0</v>
      </c>
      <c r="C36" s="195"/>
      <c r="D36" s="81" t="s">
        <v>14</v>
      </c>
      <c r="E36" s="196"/>
      <c r="F36" s="195"/>
      <c r="G36" s="81" t="s">
        <v>14</v>
      </c>
      <c r="H36" s="196"/>
      <c r="I36" s="195"/>
      <c r="J36" s="81" t="s">
        <v>14</v>
      </c>
      <c r="K36" s="196"/>
      <c r="L36" s="195"/>
      <c r="M36" s="81" t="s">
        <v>14</v>
      </c>
      <c r="N36" s="196"/>
      <c r="O36" s="195"/>
      <c r="P36" s="81" t="s">
        <v>14</v>
      </c>
      <c r="Q36" s="196"/>
      <c r="R36" s="195"/>
      <c r="S36" s="81" t="s">
        <v>14</v>
      </c>
      <c r="T36" s="196"/>
      <c r="U36" s="195"/>
      <c r="V36" s="81" t="s">
        <v>14</v>
      </c>
      <c r="W36" s="196"/>
      <c r="X36" s="195"/>
      <c r="Y36" s="81" t="s">
        <v>14</v>
      </c>
      <c r="Z36" s="196"/>
      <c r="AA36" s="195"/>
      <c r="AB36" s="81" t="s">
        <v>14</v>
      </c>
      <c r="AC36" s="196"/>
      <c r="AD36" s="195"/>
      <c r="AE36" s="81" t="s">
        <v>14</v>
      </c>
      <c r="AF36" s="196"/>
      <c r="AG36" s="195"/>
      <c r="AH36" s="81" t="s">
        <v>14</v>
      </c>
      <c r="AI36" s="196"/>
      <c r="AJ36" s="195"/>
      <c r="AK36" s="81" t="s">
        <v>14</v>
      </c>
      <c r="AL36" s="47"/>
      <c r="AM36" s="195"/>
      <c r="AN36" s="81" t="s">
        <v>14</v>
      </c>
      <c r="AO36" s="196"/>
      <c r="AP36" s="646">
        <v>1</v>
      </c>
      <c r="AQ36" s="646"/>
      <c r="AR36" s="647"/>
      <c r="AS36" s="60">
        <f>AR37</f>
        <v>0</v>
      </c>
      <c r="AT36" s="61" t="s">
        <v>14</v>
      </c>
      <c r="AU36" s="47">
        <f>AP37</f>
        <v>0</v>
      </c>
      <c r="AV36" s="144">
        <f>IF(C36&gt;E36,2,"0")+IF(C36=E36,1)*IF(C36+E36=0,0,1)+IF(F36&gt;H36,2,"0")+IF(F36=H36,1)*IF(F36+H36=0,0,1)+IF(I36&gt;K36,2,"0")+IF(I36=K36,1)*IF(I36+K36=0,0,1)+IF(L36&gt;N36,2,"0")+IF(L36=N36,1)*IF(L36+N36=0,0,1)+IF(O36&gt;Q36,2,"0")+IF(O36=Q36,1)*IF(O36+Q36=0,0,1)+IF(R36&gt;T36,2,"0")+IF(R36=T36,1)*IF(R36+T36=0,0,1)+IF(U36&gt;W36,2,"0")+IF(U36=W36,1)*IF(U36+W36=0,0,1)+IF(X36&gt;Z36,2,"0")+IF(X36=Z36,1)*IF(X36+Z36=0,0,1)+IF(AA36&gt;AC36,2,"0")+IF(AA36=AC36,1)*IF(AA36+AC36=0,0,1)+IF(AD36&gt;AF36,2,"0")+IF(AD36=AF36,1)*IF(AD36+AF36=0,0,1)+IF(AG36&gt;AI36,2,"0")+IF(AG36=AI36,1)*IF(AG36+AI36=0,0,1)+IF(AJ36&gt;AL36,2,"0")+IF(AJ36=AL36,1)*IF(AJ36+AL36=0,0,1)+IF(AM36&gt;AO36,2,"0")+IF(AM36=AO36,1)*IF(AM36+AO36=0,0,1)+IF(AS36&gt;AU36,2,"0")+IF(AS36=AU36,1)*IF(AS36+AU36=0,0,1)</f>
        <v>0</v>
      </c>
      <c r="AW36" s="145">
        <f>SUM(C36,F36,I36,L36,O36,R36,U36,X36,AA36,AD36,AG36,AJ36,AM36,AS36)</f>
        <v>0</v>
      </c>
      <c r="AX36" s="209" t="s">
        <v>14</v>
      </c>
      <c r="AY36" s="147">
        <f>SUM(E36,H36,K36,N36,Q36,T36,W36,Z36,AC36,AF36,AI36,AL36,AO36,AU36)</f>
        <v>0</v>
      </c>
      <c r="AZ36" s="210">
        <f>AW36-AY36</f>
        <v>0</v>
      </c>
      <c r="BA36" s="354">
        <f>IF(poznámky!K18=14,poznámky!A19)+IF(poznámky!K19=14,poznámky!A20)+IF(poznámky!K20=14,poznámky!A21)+IF(poznámky!K21=14,poznámky!A22)+IF(poznámky!K22=14,poznámky!A23)+IF(poznámky!K23=14,poznámky!A24)+IF(poznámky!K24=14,poznámky!A25)+IF(poznámky!K25=14,poznámky!A26)+IF(poznámky!K26=14,poznámky!A27)+IF(poznámky!K27=14,poznámky!A28)+IF(poznámky!K28=14,poznámky!A29)+IF(poznámky!K29=14,poznámky!A30)+IF(poznámky!K30=14,poznámky!A31)+IF(poznámky!K31=14,poznámky!A32)+IF(poznámky!K32=14,poznámky!A33)</f>
        <v>14</v>
      </c>
      <c r="BB36" s="149" t="s">
        <v>21</v>
      </c>
      <c r="BC36" s="150">
        <f t="shared" si="5"/>
        <v>0</v>
      </c>
      <c r="BD36" s="370" t="e">
        <f>SUM(AV36,poznámky!E22)</f>
        <v>#VALUE!</v>
      </c>
      <c r="BE36" s="371">
        <f>SUM(AW36,poznámky!F22)</f>
        <v>0</v>
      </c>
      <c r="BF36" s="372" t="s">
        <v>14</v>
      </c>
      <c r="BG36" s="373">
        <f>SUM(AY36,poznámky!H22)</f>
        <v>0</v>
      </c>
      <c r="BH36" s="74">
        <f t="shared" si="7"/>
        <v>0</v>
      </c>
      <c r="BI36" s="376">
        <f>IF(poznámky!S18=14,poznámky!A19)+IF(poznámky!S19=14,poznámky!A20)+IF(poznámky!S20=14,poznámky!A21)+IF(poznámky!S21=14,poznámky!A22)+IF(poznámky!S22=14,poznámky!A23)+IF(poznámky!S23=14,poznámky!A24)+IF(poznámky!S24=14,poznámky!A25)+IF(poznámky!S25=14,poznámky!A26)+IF(poznámky!S26=14,poznámky!A27)+IF(poznámky!S27=14,poznámky!A28)+IF(poznámky!S28=14,poznámky!A29)+IF(poznámky!S29=14,poznámky!A30)+IF(poznámky!S30=14,poznámky!A31)+IF(poznámky!S31=14,poznámky!A32)+IF(poznámky!S32=14,poznámky!A33)</f>
        <v>14</v>
      </c>
      <c r="BJ36" s="66" t="s">
        <v>21</v>
      </c>
      <c r="BK36" s="67">
        <f t="shared" si="6"/>
        <v>0</v>
      </c>
      <c r="BM36" s="383"/>
      <c r="BU36" s="736"/>
      <c r="BV36" s="736"/>
      <c r="BW36" s="736"/>
      <c r="BX36" s="736"/>
      <c r="BY36" s="736"/>
    </row>
    <row r="37" spans="1:77" ht="21.75" customHeight="1" thickBot="1">
      <c r="A37" s="45">
        <v>15</v>
      </c>
      <c r="B37" s="598">
        <f>poznámky!D25</f>
        <v>0</v>
      </c>
      <c r="C37" s="53"/>
      <c r="D37" s="54" t="s">
        <v>14</v>
      </c>
      <c r="E37" s="55"/>
      <c r="F37" s="53"/>
      <c r="G37" s="54" t="s">
        <v>14</v>
      </c>
      <c r="H37" s="55"/>
      <c r="I37" s="53"/>
      <c r="J37" s="54" t="s">
        <v>14</v>
      </c>
      <c r="K37" s="55"/>
      <c r="L37" s="53"/>
      <c r="M37" s="54" t="s">
        <v>14</v>
      </c>
      <c r="N37" s="55"/>
      <c r="O37" s="53"/>
      <c r="P37" s="54" t="s">
        <v>14</v>
      </c>
      <c r="Q37" s="55"/>
      <c r="R37" s="53"/>
      <c r="S37" s="54" t="s">
        <v>14</v>
      </c>
      <c r="T37" s="55"/>
      <c r="U37" s="53"/>
      <c r="V37" s="54" t="s">
        <v>14</v>
      </c>
      <c r="W37" s="55"/>
      <c r="X37" s="53"/>
      <c r="Y37" s="54" t="s">
        <v>14</v>
      </c>
      <c r="Z37" s="56"/>
      <c r="AA37" s="53"/>
      <c r="AB37" s="54" t="s">
        <v>14</v>
      </c>
      <c r="AC37" s="55"/>
      <c r="AD37" s="53"/>
      <c r="AE37" s="54" t="s">
        <v>14</v>
      </c>
      <c r="AF37" s="55"/>
      <c r="AG37" s="53"/>
      <c r="AH37" s="54" t="s">
        <v>14</v>
      </c>
      <c r="AI37" s="55"/>
      <c r="AJ37" s="53"/>
      <c r="AK37" s="54" t="s">
        <v>14</v>
      </c>
      <c r="AL37" s="57"/>
      <c r="AM37" s="53"/>
      <c r="AN37" s="54" t="s">
        <v>14</v>
      </c>
      <c r="AO37" s="55"/>
      <c r="AP37" s="53"/>
      <c r="AQ37" s="54" t="s">
        <v>14</v>
      </c>
      <c r="AR37" s="57"/>
      <c r="AS37" s="697">
        <v>2</v>
      </c>
      <c r="AT37" s="697"/>
      <c r="AU37" s="698"/>
      <c r="AV37" s="599">
        <f>IF(C37&gt;E37,2,"0")+IF(C37=E37,1)*IF(C37+E37=0,0,1)+IF(F37&gt;H37,2,"0")+IF(F37=H37,1)*IF(F37+H37=0,0,1)+IF(I37&gt;K37,2,"0")+IF(I37=K37,1)*IF(I37+K37=0,0,1)+IF(L37&gt;N37,2,"0")+IF(L37=N37,1)*IF(L37+N37=0,0,1)+IF(O37&gt;Q37,2,"0")+IF(O37=Q37,1)*IF(O37+Q37=0,0,1)+IF(R37&gt;T37,2,"0")+IF(R37=T37,1)*IF(R37+T37=0,0,1)+IF(U37&gt;W37,2,"0")+IF(U37=W37,1)*IF(U37+W37=0,0,1)+IF(X37&gt;Z37,2,"0")+IF(X37=Z37,1)*IF(X37+Z37=0,0,1)+IF(AA37&gt;AC37,2,"0")+IF(AA37=AC37,1)*IF(AA37+AC37=0,0,1)+IF(AD37&gt;AF37,2,"0")+IF(AD37=AF37,1)*IF(AD37+AF37=0,0,1)+IF(AG37&gt;AI37,2,"0")+IF(AG37=AI37,1)*IF(AG37+AI37=0,0,1)+IF(AJ37&gt;AL37,2,"0")+IF(AJ37=AL37,1)*IF(AJ37+AL37=0,0,1)+IF(AM37&gt;AO37,2,"0")+IF(AM37=AO37,1)*IF(AM37+AO37=0,0,1)+IF(AP37&gt;AR37,2,"0")+IF(AP37=AR37,1)*IF(AP37+AR37=0,0,1)</f>
        <v>0</v>
      </c>
      <c r="AW37" s="225">
        <f>SUM(C37,F37,I37,L37,O37,R37,U37,X37,AA37,AD37,AG37,AJ37,AM37,AP37)</f>
        <v>0</v>
      </c>
      <c r="AX37" s="146" t="s">
        <v>14</v>
      </c>
      <c r="AY37" s="227">
        <f>SUM(E37,H37,K37,N37,Q37,T37,W37,Z37,AC37,AF37,AI37,AL37,AO37,AR37)</f>
        <v>0</v>
      </c>
      <c r="AZ37" s="148">
        <f>AW37-AY37</f>
        <v>0</v>
      </c>
      <c r="BA37" s="355">
        <f>IF(poznámky!K18=15,poznámky!A19)+IF(poznámky!K19=15,poznámky!A20)+IF(poznámky!K20=15,poznámky!A21)+IF(poznámky!K21=15,poznámky!A22)+IF(poznámky!K22=15,poznámky!A23)+IF(poznámky!K23=15,poznámky!A24)+IF(poznámky!K24=15,poznámky!A25)+IF(poznámky!K25=15,poznámky!A26)+IF(poznámky!K26=15,poznámky!A27)+IF(poznámky!K27=15,poznámky!A28)+IF(poznámky!K28=15,poznámky!A29)+IF(poznámky!K29=15,poznámky!A30)+IF(poznámky!K30=15,poznámky!A31)+IF(poznámky!K31=15,poznámky!A32)+IF(poznámky!K32=15,poznámky!A33)</f>
        <v>15</v>
      </c>
      <c r="BB37" s="600" t="s">
        <v>21</v>
      </c>
      <c r="BC37" s="601">
        <f t="shared" si="5"/>
        <v>0</v>
      </c>
      <c r="BD37" s="602" t="e">
        <f>SUM(AV37,poznámky!E23)</f>
        <v>#VALUE!</v>
      </c>
      <c r="BE37" s="603">
        <f>SUM(AW37,poznámky!F23)</f>
        <v>0</v>
      </c>
      <c r="BF37" s="604" t="s">
        <v>14</v>
      </c>
      <c r="BG37" s="605">
        <f>SUM(AY37,poznámky!H23)</f>
        <v>0</v>
      </c>
      <c r="BH37" s="606">
        <f t="shared" si="7"/>
        <v>0</v>
      </c>
      <c r="BI37" s="377">
        <f>IF(poznámky!S18=15,poznámky!A19)+IF(poznámky!S19=15,poznámky!A20)+IF(poznámky!S20=15,poznámky!A21)+IF(poznámky!S21=15,poznámky!A22)+IF(poznámky!S22=15,poznámky!A23)+IF(poznámky!S23=15,poznámky!A24)+IF(poznámky!S24=15,poznámky!A25)+IF(poznámky!S25=15,poznámky!A26)+IF(poznámky!S26=15,poznámky!A27)+IF(poznámky!S27=15,poznámky!A28)+IF(poznámky!S28=15,poznámky!A29)+IF(poznámky!S29=15,poznámky!A30)+IF(poznámky!S30=15,poznámky!A31)+IF(poznámky!S31=15,poznámky!A32)+IF(poznámky!S32=15,poznámky!A33)</f>
        <v>15</v>
      </c>
      <c r="BJ37" s="607" t="s">
        <v>21</v>
      </c>
      <c r="BK37" s="608">
        <f t="shared" si="6"/>
        <v>0</v>
      </c>
      <c r="BM37" s="383"/>
    </row>
    <row r="38" spans="1:77" ht="21.75" customHeight="1" thickTop="1" thickBot="1">
      <c r="A38" s="701" t="s">
        <v>76</v>
      </c>
      <c r="B38" s="701"/>
      <c r="C38" s="701"/>
      <c r="D38" s="701"/>
      <c r="E38" s="701"/>
      <c r="F38" s="701"/>
      <c r="G38" s="701"/>
      <c r="H38" s="701"/>
      <c r="I38" s="701"/>
      <c r="J38" s="701"/>
      <c r="K38" s="701"/>
      <c r="L38" s="701"/>
      <c r="M38" s="701"/>
      <c r="N38" s="701"/>
      <c r="O38" s="701"/>
      <c r="P38" s="701"/>
      <c r="Q38" s="701"/>
      <c r="R38" s="701"/>
      <c r="S38" s="701"/>
      <c r="T38" s="701"/>
      <c r="U38" s="701"/>
      <c r="V38" s="701"/>
      <c r="W38" s="701"/>
      <c r="X38" s="701"/>
      <c r="Y38" s="701"/>
      <c r="Z38" s="701"/>
      <c r="AA38" s="701"/>
      <c r="AB38" s="701"/>
      <c r="AC38" s="701"/>
      <c r="AD38" s="701"/>
      <c r="AE38" s="701"/>
      <c r="AF38" s="701"/>
      <c r="AG38" s="701"/>
      <c r="AH38" s="701"/>
      <c r="AI38" s="701"/>
      <c r="AJ38" s="701"/>
      <c r="AK38" s="701"/>
      <c r="AL38" s="701"/>
      <c r="AM38" s="701"/>
      <c r="AN38" s="701"/>
      <c r="AO38" s="701"/>
      <c r="AP38" s="701"/>
      <c r="AQ38" s="701"/>
      <c r="AR38" s="701"/>
      <c r="AS38" s="701"/>
      <c r="AT38" s="701"/>
      <c r="AU38" s="701"/>
      <c r="AV38" s="701"/>
      <c r="AW38" s="701"/>
      <c r="AX38" s="701"/>
      <c r="AY38" s="701"/>
      <c r="AZ38" s="701"/>
      <c r="BA38" s="701"/>
      <c r="BB38" s="701"/>
      <c r="BC38" s="701"/>
      <c r="BD38" s="609"/>
      <c r="BE38" s="609"/>
      <c r="BF38" s="609"/>
      <c r="BG38" s="609"/>
      <c r="BH38" s="609"/>
      <c r="BI38" s="609"/>
      <c r="BJ38" s="609"/>
      <c r="BK38" s="609"/>
      <c r="BM38" s="365"/>
    </row>
    <row r="39" spans="1:77" ht="21.75" customHeight="1" thickTop="1" thickBot="1">
      <c r="A39" s="672" t="s">
        <v>82</v>
      </c>
      <c r="B39" s="673"/>
      <c r="C39" s="673"/>
      <c r="D39" s="673"/>
      <c r="E39" s="673"/>
      <c r="F39" s="673"/>
      <c r="G39" s="673"/>
      <c r="H39" s="673"/>
      <c r="I39" s="673"/>
      <c r="J39" s="673"/>
      <c r="K39" s="673"/>
      <c r="L39" s="673"/>
      <c r="M39" s="673"/>
      <c r="N39" s="673"/>
      <c r="O39" s="673"/>
      <c r="P39" s="673"/>
      <c r="Q39" s="673"/>
      <c r="R39" s="673"/>
      <c r="S39" s="673"/>
      <c r="T39" s="673"/>
      <c r="U39" s="673"/>
      <c r="V39" s="673"/>
      <c r="W39" s="673"/>
      <c r="X39" s="673"/>
      <c r="Y39" s="673"/>
      <c r="Z39" s="673"/>
      <c r="AA39" s="673"/>
      <c r="AB39" s="673"/>
      <c r="AC39" s="673"/>
      <c r="AD39" s="673"/>
      <c r="AE39" s="673"/>
      <c r="AF39" s="673"/>
      <c r="AG39" s="673"/>
      <c r="AH39" s="673"/>
      <c r="AI39" s="673"/>
      <c r="AJ39" s="673"/>
      <c r="AK39" s="673"/>
      <c r="AL39" s="673"/>
      <c r="AM39" s="673"/>
      <c r="AN39" s="673"/>
      <c r="AO39" s="673"/>
      <c r="AP39" s="673"/>
      <c r="AQ39" s="673"/>
      <c r="AR39" s="673"/>
      <c r="AS39" s="673"/>
      <c r="AT39" s="673"/>
      <c r="AU39" s="674"/>
      <c r="AV39" s="699" t="s">
        <v>0</v>
      </c>
      <c r="AW39" s="700"/>
      <c r="AX39" s="700"/>
      <c r="AY39" s="700"/>
      <c r="AZ39" s="700"/>
      <c r="BA39" s="700"/>
      <c r="BB39" s="700"/>
      <c r="BC39" s="700"/>
      <c r="BD39" s="687" t="s">
        <v>19</v>
      </c>
      <c r="BE39" s="673"/>
      <c r="BF39" s="673"/>
      <c r="BG39" s="673"/>
      <c r="BH39" s="673"/>
      <c r="BI39" s="673"/>
      <c r="BJ39" s="673"/>
      <c r="BK39" s="674"/>
      <c r="BM39" s="385"/>
    </row>
    <row r="40" spans="1:77" ht="21.75" customHeight="1" thickBot="1">
      <c r="A40" s="2"/>
      <c r="B40" s="3" t="s">
        <v>20</v>
      </c>
      <c r="C40" s="669">
        <v>1</v>
      </c>
      <c r="D40" s="669"/>
      <c r="E40" s="669"/>
      <c r="F40" s="652">
        <v>2</v>
      </c>
      <c r="G40" s="652"/>
      <c r="H40" s="652"/>
      <c r="I40" s="652">
        <v>3</v>
      </c>
      <c r="J40" s="652"/>
      <c r="K40" s="652"/>
      <c r="L40" s="652">
        <v>4</v>
      </c>
      <c r="M40" s="652"/>
      <c r="N40" s="652"/>
      <c r="O40" s="652">
        <v>5</v>
      </c>
      <c r="P40" s="652"/>
      <c r="Q40" s="652"/>
      <c r="R40" s="652">
        <v>6</v>
      </c>
      <c r="S40" s="652"/>
      <c r="T40" s="652"/>
      <c r="U40" s="652">
        <v>7</v>
      </c>
      <c r="V40" s="652"/>
      <c r="W40" s="652"/>
      <c r="X40" s="652">
        <v>8</v>
      </c>
      <c r="Y40" s="652"/>
      <c r="Z40" s="652"/>
      <c r="AA40" s="652">
        <v>9</v>
      </c>
      <c r="AB40" s="652"/>
      <c r="AC40" s="652"/>
      <c r="AD40" s="652">
        <v>10</v>
      </c>
      <c r="AE40" s="652"/>
      <c r="AF40" s="652"/>
      <c r="AG40" s="652">
        <v>11</v>
      </c>
      <c r="AH40" s="652"/>
      <c r="AI40" s="652"/>
      <c r="AJ40" s="651">
        <v>12</v>
      </c>
      <c r="AK40" s="651"/>
      <c r="AL40" s="652"/>
      <c r="AM40" s="651">
        <v>13</v>
      </c>
      <c r="AN40" s="651"/>
      <c r="AO40" s="652"/>
      <c r="AP40" s="651">
        <v>14</v>
      </c>
      <c r="AQ40" s="651"/>
      <c r="AR40" s="652"/>
      <c r="AS40" s="651">
        <v>15</v>
      </c>
      <c r="AT40" s="651"/>
      <c r="AU40" s="652"/>
      <c r="AV40" s="248">
        <v>16</v>
      </c>
      <c r="AW40" s="702">
        <v>17</v>
      </c>
      <c r="AX40" s="702"/>
      <c r="AY40" s="702"/>
      <c r="AZ40" s="249">
        <v>18</v>
      </c>
      <c r="BA40" s="720">
        <v>19</v>
      </c>
      <c r="BB40" s="721"/>
      <c r="BC40" s="721"/>
      <c r="BD40" s="16">
        <v>20</v>
      </c>
      <c r="BE40" s="690">
        <v>21</v>
      </c>
      <c r="BF40" s="690"/>
      <c r="BG40" s="690"/>
      <c r="BH40" s="16">
        <v>22</v>
      </c>
      <c r="BI40" s="690">
        <v>23</v>
      </c>
      <c r="BJ40" s="709"/>
      <c r="BK40" s="710"/>
      <c r="BM40" s="705" t="s">
        <v>86</v>
      </c>
      <c r="BN40" s="705"/>
      <c r="BO40" s="705"/>
      <c r="BP40" s="705"/>
      <c r="BQ40" s="705"/>
      <c r="BR40" s="705"/>
      <c r="BS40" s="705"/>
    </row>
    <row r="41" spans="1:77" ht="21.75" customHeight="1">
      <c r="A41" s="5"/>
      <c r="B41" s="6" t="s">
        <v>13</v>
      </c>
      <c r="C41" s="722">
        <f>B42</f>
        <v>0</v>
      </c>
      <c r="D41" s="722"/>
      <c r="E41" s="722"/>
      <c r="F41" s="722">
        <f>B43</f>
        <v>0</v>
      </c>
      <c r="G41" s="722"/>
      <c r="H41" s="722"/>
      <c r="I41" s="722">
        <f>B44</f>
        <v>0</v>
      </c>
      <c r="J41" s="722"/>
      <c r="K41" s="722"/>
      <c r="L41" s="722">
        <f>B45</f>
        <v>0</v>
      </c>
      <c r="M41" s="722"/>
      <c r="N41" s="722"/>
      <c r="O41" s="722">
        <f>B46</f>
        <v>0</v>
      </c>
      <c r="P41" s="722"/>
      <c r="Q41" s="722"/>
      <c r="R41" s="722">
        <f>B47</f>
        <v>0</v>
      </c>
      <c r="S41" s="722"/>
      <c r="T41" s="722"/>
      <c r="U41" s="722">
        <f>B48</f>
        <v>0</v>
      </c>
      <c r="V41" s="722"/>
      <c r="W41" s="722"/>
      <c r="X41" s="722">
        <f>B49</f>
        <v>0</v>
      </c>
      <c r="Y41" s="722"/>
      <c r="Z41" s="722"/>
      <c r="AA41" s="722">
        <f>B50</f>
        <v>0</v>
      </c>
      <c r="AB41" s="722"/>
      <c r="AC41" s="722"/>
      <c r="AD41" s="657">
        <f>B51</f>
        <v>0</v>
      </c>
      <c r="AE41" s="657"/>
      <c r="AF41" s="657"/>
      <c r="AG41" s="657">
        <f>B52</f>
        <v>0</v>
      </c>
      <c r="AH41" s="657"/>
      <c r="AI41" s="657"/>
      <c r="AJ41" s="656">
        <f>B53</f>
        <v>0</v>
      </c>
      <c r="AK41" s="656"/>
      <c r="AL41" s="696"/>
      <c r="AM41" s="657">
        <f>B54</f>
        <v>0</v>
      </c>
      <c r="AN41" s="657"/>
      <c r="AO41" s="657"/>
      <c r="AP41" s="656">
        <f>B55</f>
        <v>0</v>
      </c>
      <c r="AQ41" s="656"/>
      <c r="AR41" s="657"/>
      <c r="AS41" s="656">
        <f>B56</f>
        <v>0</v>
      </c>
      <c r="AT41" s="656"/>
      <c r="AU41" s="657"/>
      <c r="AV41" s="445" t="s">
        <v>9</v>
      </c>
      <c r="AW41" s="723" t="s">
        <v>10</v>
      </c>
      <c r="AX41" s="723"/>
      <c r="AY41" s="723"/>
      <c r="AZ41" s="446" t="s">
        <v>11</v>
      </c>
      <c r="BA41" s="724" t="s">
        <v>12</v>
      </c>
      <c r="BB41" s="724"/>
      <c r="BC41" s="724"/>
      <c r="BD41" s="447" t="s">
        <v>9</v>
      </c>
      <c r="BE41" s="725" t="s">
        <v>10</v>
      </c>
      <c r="BF41" s="726"/>
      <c r="BG41" s="727"/>
      <c r="BH41" s="448" t="s">
        <v>11</v>
      </c>
      <c r="BI41" s="747" t="s">
        <v>12</v>
      </c>
      <c r="BJ41" s="748"/>
      <c r="BK41" s="749"/>
      <c r="BM41" s="705"/>
      <c r="BN41" s="705"/>
      <c r="BO41" s="705"/>
      <c r="BP41" s="705"/>
      <c r="BQ41" s="705"/>
      <c r="BR41" s="705"/>
      <c r="BS41" s="705"/>
    </row>
    <row r="42" spans="1:77" ht="21.75" customHeight="1">
      <c r="A42" s="44">
        <v>1</v>
      </c>
      <c r="B42" s="366">
        <f>poznámky!D24</f>
        <v>0</v>
      </c>
      <c r="C42" s="647" t="s">
        <v>15</v>
      </c>
      <c r="D42" s="647"/>
      <c r="E42" s="647"/>
      <c r="F42" s="211">
        <f>E43</f>
        <v>0</v>
      </c>
      <c r="G42" s="212" t="s">
        <v>14</v>
      </c>
      <c r="H42" s="213">
        <f>C43</f>
        <v>0</v>
      </c>
      <c r="I42" s="211">
        <f>E44</f>
        <v>0</v>
      </c>
      <c r="J42" s="212" t="s">
        <v>14</v>
      </c>
      <c r="K42" s="213">
        <f>C44</f>
        <v>0</v>
      </c>
      <c r="L42" s="211">
        <f>E45</f>
        <v>0</v>
      </c>
      <c r="M42" s="212" t="s">
        <v>14</v>
      </c>
      <c r="N42" s="213">
        <f>C45</f>
        <v>0</v>
      </c>
      <c r="O42" s="211">
        <f>E46</f>
        <v>0</v>
      </c>
      <c r="P42" s="212" t="s">
        <v>14</v>
      </c>
      <c r="Q42" s="213">
        <f>C46</f>
        <v>0</v>
      </c>
      <c r="R42" s="211">
        <f>E47</f>
        <v>0</v>
      </c>
      <c r="S42" s="212" t="s">
        <v>14</v>
      </c>
      <c r="T42" s="213">
        <f>C47</f>
        <v>0</v>
      </c>
      <c r="U42" s="211">
        <f>E48</f>
        <v>0</v>
      </c>
      <c r="V42" s="212" t="s">
        <v>14</v>
      </c>
      <c r="W42" s="213">
        <f>C48</f>
        <v>0</v>
      </c>
      <c r="X42" s="211">
        <f>E49</f>
        <v>0</v>
      </c>
      <c r="Y42" s="212" t="s">
        <v>14</v>
      </c>
      <c r="Z42" s="213">
        <f>C49</f>
        <v>0</v>
      </c>
      <c r="AA42" s="211">
        <f>E50</f>
        <v>0</v>
      </c>
      <c r="AB42" s="212" t="s">
        <v>14</v>
      </c>
      <c r="AC42" s="213">
        <f>C50</f>
        <v>0</v>
      </c>
      <c r="AD42" s="60">
        <f>E51</f>
        <v>0</v>
      </c>
      <c r="AE42" s="61" t="s">
        <v>14</v>
      </c>
      <c r="AF42" s="84">
        <f>C51</f>
        <v>0</v>
      </c>
      <c r="AG42" s="60">
        <f>E52</f>
        <v>0</v>
      </c>
      <c r="AH42" s="61" t="s">
        <v>14</v>
      </c>
      <c r="AI42" s="84">
        <f>C52</f>
        <v>0</v>
      </c>
      <c r="AJ42" s="60">
        <f>E53</f>
        <v>0</v>
      </c>
      <c r="AK42" s="61" t="s">
        <v>14</v>
      </c>
      <c r="AL42" s="62">
        <f>C53</f>
        <v>0</v>
      </c>
      <c r="AM42" s="60">
        <f>E54</f>
        <v>0</v>
      </c>
      <c r="AN42" s="61" t="s">
        <v>14</v>
      </c>
      <c r="AO42" s="84">
        <f>C54</f>
        <v>0</v>
      </c>
      <c r="AP42" s="60">
        <f>E55</f>
        <v>0</v>
      </c>
      <c r="AQ42" s="61" t="s">
        <v>14</v>
      </c>
      <c r="AR42" s="84">
        <f>C55</f>
        <v>0</v>
      </c>
      <c r="AS42" s="60">
        <f>E56</f>
        <v>0</v>
      </c>
      <c r="AT42" s="61" t="s">
        <v>14</v>
      </c>
      <c r="AU42" s="62">
        <f>C56</f>
        <v>0</v>
      </c>
      <c r="AV42" s="250">
        <f>IF(F42&gt;H42,2,"0")+IF(F42=H42,1)*IF(F42+H42=0,0,1)+IF(I42&gt;K42,2,"0")+IF(I42=K42,1)*IF(I42+K42=0,0,1)+IF(L42&gt;N42,2,"0")+IF(L42=N42,1)*IF(L42+N42=0,0,1)+IF(O42&gt;Q42,2,"0")+IF(O42=Q42,1)*IF(O42+Q42=0,0,1)+IF(R42&gt;T42,2,"0")+IF(R42=T42,1)*IF(R42+T42=0,0,1)+IF(U42&gt;W42,2,"0")+IF(U42=W42,1)*IF(U42+W42=0,0,1)+IF(X42&gt;Z42,2,"0")+IF(X42=Z42,1)*IF(X42+Z42=0,0,1)+IF(AA42&gt;AC42,2,"0")+IF(AA42=AC42,1)*IF(AA42+AC42=0,0,1)+IF(AD42&gt;AF42,2,"0")+IF(AD42=AF42,1)*IF(AD42+AF42=0,0,1)+IF(AG42&gt;AI42,2,"0")+IF(AG42=AI42,1)*IF(AG42+AI42=0,0,1)+IF(AJ42&gt;AL42,2,"0")+IF(AJ42=AL42,1)*IF(AJ42+AL42=0,0,1)+IF(AM42&gt;AO42,2,"0")+IF(AM42=AO42,1)*IF(AM42+AO42=0,0,1)+IF(AP42&gt;AR42,2,"0")+IF(AP42=AR42,1)*IF(AP42+AR42=0,0,1)+IF(AS42&gt;AU42,2,"0")+IF(AS42=AU42,1)*IF(AS42+AU42=0,0,1)</f>
        <v>0</v>
      </c>
      <c r="AW42" s="251">
        <f>SUM(F42,I42,L42,O42,R42,U42,X42,AA42,AD42,AG42,AJ42,AM42,AP42,AS42)</f>
        <v>0</v>
      </c>
      <c r="AX42" s="252" t="s">
        <v>14</v>
      </c>
      <c r="AY42" s="253">
        <f>SUM(H42,K42,N42,Q42,T42,W42,Z42,AC42,AF42,AI42,AL42,AO42,AR42,AU42)</f>
        <v>0</v>
      </c>
      <c r="AZ42" s="254">
        <f t="shared" ref="AZ42:AZ52" si="8">AW42-AY42</f>
        <v>0</v>
      </c>
      <c r="BA42" s="451">
        <f>IF(poznámky!K35=1,poznámky!A19)+IF(poznámky!K36=1,poznámky!A20)+IF(poznámky!K37=1,poznámky!A21)+IF(poznámky!K38=1,poznámky!A22)+IF(poznámky!K39=1,poznámky!A23)+IF(poznámky!K40=1,poznámky!A24)+IF(poznámky!K41=1,poznámky!A25)+IF(poznámky!K42=1,poznámky!A26)+IF(poznámky!K43=1,poznámky!A27)+IF(poznámky!K44=1,poznámky!A28)+IF(poznámky!K45=1,poznámky!A29)+IF(poznámky!K46=1,poznámky!A30)+IF(poznámky!K47=1,poznámky!A31)+IF(poznámky!K48=1,poznámky!A32)+IF(poznámky!K49=1,poznámky!A33)</f>
        <v>1</v>
      </c>
      <c r="BB42" s="255" t="s">
        <v>21</v>
      </c>
      <c r="BC42" s="256">
        <f t="shared" ref="BC42:BC56" si="9">B42</f>
        <v>0</v>
      </c>
      <c r="BD42" s="370">
        <f>SUM(AV42,poznámky!E17)</f>
        <v>2</v>
      </c>
      <c r="BE42" s="371">
        <f>SUM(AW42,poznámky!F17)</f>
        <v>108</v>
      </c>
      <c r="BF42" s="372" t="s">
        <v>14</v>
      </c>
      <c r="BG42" s="373">
        <f>SUM(AY42,poznámky!H17)</f>
        <v>385</v>
      </c>
      <c r="BH42" s="74">
        <f t="shared" ref="BH42:BH56" si="10">BE42-BG42</f>
        <v>-277</v>
      </c>
      <c r="BI42" s="374">
        <f>IF(poznámky!S35=1,poznámky!A19)+IF(poznámky!S36=1,poznámky!A20)+IF(poznámky!S37=1,poznámky!A21)+IF(poznámky!S38=1,poznámky!A22)+IF(poznámky!S39=1,poznámky!A23)+IF(poznámky!S40=1,poznámky!A24)+IF(poznámky!S41=1,poznámky!A25)+IF(poznámky!S42=1,poznámky!A26)+IF(poznámky!S43=1,poznámky!A27)+IF(poznámky!S44=1,poznámky!A28)+IF(poznámky!S45=1,poznámky!A29)+IF(poznámky!S46=1,poznámky!A30)+IF(poznámky!S47=1,poznámky!A31)+IF(poznámky!S48=1,poznámky!A32)+IF(poznámky!S49=1,poznámky!A33)</f>
        <v>1</v>
      </c>
      <c r="BJ42" s="66" t="s">
        <v>21</v>
      </c>
      <c r="BK42" s="67">
        <f t="shared" ref="BK42:BK56" si="11">B42</f>
        <v>0</v>
      </c>
      <c r="BM42" s="705"/>
      <c r="BN42" s="705"/>
      <c r="BO42" s="705"/>
      <c r="BP42" s="705"/>
      <c r="BQ42" s="705"/>
      <c r="BR42" s="705"/>
      <c r="BS42" s="705"/>
    </row>
    <row r="43" spans="1:77" ht="21.75" customHeight="1">
      <c r="A43" s="44">
        <v>2</v>
      </c>
      <c r="B43" s="366">
        <f>poznámky!D25</f>
        <v>0</v>
      </c>
      <c r="C43" s="444"/>
      <c r="D43" s="193" t="s">
        <v>14</v>
      </c>
      <c r="E43" s="216"/>
      <c r="F43" s="647" t="s">
        <v>16</v>
      </c>
      <c r="G43" s="647"/>
      <c r="H43" s="647"/>
      <c r="I43" s="214">
        <f>H44</f>
        <v>0</v>
      </c>
      <c r="J43" s="212" t="s">
        <v>14</v>
      </c>
      <c r="K43" s="215">
        <f>F44</f>
        <v>0</v>
      </c>
      <c r="L43" s="214">
        <f>H45</f>
        <v>0</v>
      </c>
      <c r="M43" s="212" t="s">
        <v>14</v>
      </c>
      <c r="N43" s="215">
        <f>F45</f>
        <v>0</v>
      </c>
      <c r="O43" s="214">
        <f>H46</f>
        <v>0</v>
      </c>
      <c r="P43" s="212" t="s">
        <v>14</v>
      </c>
      <c r="Q43" s="215">
        <f>F46</f>
        <v>0</v>
      </c>
      <c r="R43" s="214">
        <f>H47</f>
        <v>0</v>
      </c>
      <c r="S43" s="212" t="s">
        <v>14</v>
      </c>
      <c r="T43" s="215">
        <f>F47</f>
        <v>0</v>
      </c>
      <c r="U43" s="214">
        <f>H48</f>
        <v>0</v>
      </c>
      <c r="V43" s="212" t="s">
        <v>14</v>
      </c>
      <c r="W43" s="215">
        <f>F48</f>
        <v>0</v>
      </c>
      <c r="X43" s="214">
        <f>H49</f>
        <v>0</v>
      </c>
      <c r="Y43" s="212" t="s">
        <v>14</v>
      </c>
      <c r="Z43" s="215">
        <f>F49</f>
        <v>0</v>
      </c>
      <c r="AA43" s="214">
        <f>H50</f>
        <v>0</v>
      </c>
      <c r="AB43" s="212" t="s">
        <v>14</v>
      </c>
      <c r="AC43" s="215">
        <f>F50</f>
        <v>0</v>
      </c>
      <c r="AD43" s="175">
        <f>H51</f>
        <v>0</v>
      </c>
      <c r="AE43" s="61" t="s">
        <v>14</v>
      </c>
      <c r="AF43" s="85">
        <f>F51</f>
        <v>0</v>
      </c>
      <c r="AG43" s="175">
        <f>H52</f>
        <v>0</v>
      </c>
      <c r="AH43" s="61" t="s">
        <v>14</v>
      </c>
      <c r="AI43" s="85">
        <f>F52</f>
        <v>0</v>
      </c>
      <c r="AJ43" s="60">
        <f>H53</f>
        <v>0</v>
      </c>
      <c r="AK43" s="61" t="s">
        <v>14</v>
      </c>
      <c r="AL43" s="63">
        <f>F53</f>
        <v>0</v>
      </c>
      <c r="AM43" s="175">
        <f>H54</f>
        <v>0</v>
      </c>
      <c r="AN43" s="61" t="s">
        <v>14</v>
      </c>
      <c r="AO43" s="85">
        <f>F54</f>
        <v>0</v>
      </c>
      <c r="AP43" s="175">
        <f>H55</f>
        <v>0</v>
      </c>
      <c r="AQ43" s="61" t="s">
        <v>14</v>
      </c>
      <c r="AR43" s="85">
        <f>F55</f>
        <v>0</v>
      </c>
      <c r="AS43" s="60">
        <f>H56</f>
        <v>0</v>
      </c>
      <c r="AT43" s="61" t="s">
        <v>14</v>
      </c>
      <c r="AU43" s="63">
        <f>F56</f>
        <v>0</v>
      </c>
      <c r="AV43" s="250">
        <f>IF(C43&gt;E43,2,"0")+IF(C43=E43,1)*IF(C43+E43=0,0,1)+IF(I43&gt;K43,2,"0")+IF(I43=K43,1)*IF(I43+K43=0,0,1)+IF(L43&gt;N43,2,"0")+IF(L43=N43,1)*IF(L43+N43=0,0,1)+IF(O43&gt;Q43,2,"0")+IF(O43=Q43,1)*IF(O43+Q43=0,0,1)+IF(R43&gt;T43,2,"0")+IF(R43=T43,1)*IF(R43+T43=0,0,1)+IF(U43&gt;W43,2,"0")+IF(U43=W43,1)*IF(U43+W43=0,0,1)+IF(X43&gt;Z43,2,"0")+IF(X43=Z43,1)*IF(X43+Z43=0,0,1)+IF(AA43&gt;AC43,2,"0")+IF(AA43=AC43,1)*IF(AA43+AC43=0,0,1)+IF(AD43&gt;AF43,2,"0")+IF(AD43=AF43,1)*IF(AD43+AF43=0,0,1)+IF(AG43&gt;AI43,2,"0")+IF(AG43=AI43,1)*IF(AG43+AI43=0,0,1)+IF(AJ43&gt;AL43,2,"0")+IF(AJ43=AL43,1)*IF(AJ43+AL43=0,0,1)+IF(AM43&gt;AO43,2,"0")+IF(AM43=AO43,1)*IF(AM43+AO43=0,0,1)+IF(AP43&gt;AR43,2,"0")+IF(AP43=AR43,1)*IF(AP43+AR43=0,0,1)+IF(AS43&gt;AU43,2,"0")+IF(AS43=AU43,1)*IF(AS43+AU43=0,0,1)</f>
        <v>0</v>
      </c>
      <c r="AW43" s="251">
        <f>SUM(C43,I43,L43,O43,R43,U43,X43,AA43,AD43,AG43,AJ43,AM43,AP43,AS43)</f>
        <v>0</v>
      </c>
      <c r="AX43" s="252" t="s">
        <v>14</v>
      </c>
      <c r="AY43" s="253">
        <f>SUM(E43,K43,N43,Q43,T43,W43,Z43,AC43,AF43,AI43,AL43,AO43,AR43,AU43)</f>
        <v>0</v>
      </c>
      <c r="AZ43" s="254">
        <f t="shared" si="8"/>
        <v>0</v>
      </c>
      <c r="BA43" s="356">
        <f>IF(poznámky!K35=2,poznámky!A19)+IF(poznámky!K36=2,poznámky!A20)+IF(poznámky!K37=2,poznámky!A21)+IF(poznámky!K38=2,poznámky!A22)+IF(poznámky!K39=2,poznámky!A23)+IF(poznámky!K40=2,poznámky!A24)+IF(poznámky!K41=2,poznámky!A25)+IF(poznámky!K42=2,poznámky!A26)+IF(poznámky!K43=2,poznámky!A27)+IF(poznámky!K44=2,poznámky!A28)+IF(poznámky!K45=2,poznámky!A29)+IF(poznámky!K46=2,poznámky!A30)+IF(poznámky!K47=2,poznámky!A31)+IF(poznámky!K48=2,poznámky!A32)+IF(poznámky!K49=2,poznámky!A33)</f>
        <v>2</v>
      </c>
      <c r="BB43" s="255" t="s">
        <v>21</v>
      </c>
      <c r="BC43" s="256">
        <f t="shared" si="9"/>
        <v>0</v>
      </c>
      <c r="BD43" s="370">
        <f>SUM(AV43,poznámky!E18)</f>
        <v>2</v>
      </c>
      <c r="BE43" s="371">
        <f>SUM(AW43,poznámky!F18)</f>
        <v>74</v>
      </c>
      <c r="BF43" s="372" t="s">
        <v>14</v>
      </c>
      <c r="BG43" s="373">
        <f>SUM(AY43,poznámky!H18)</f>
        <v>417</v>
      </c>
      <c r="BH43" s="74">
        <f t="shared" si="10"/>
        <v>-343</v>
      </c>
      <c r="BI43" s="374">
        <f>IF(poznámky!S35=2,poznámky!A19)+IF(poznámky!S36=2,poznámky!A20)+IF(poznámky!S37=2,poznámky!A21)+IF(poznámky!S38=2,poznámky!A22)+IF(poznámky!S39=2,poznámky!A23)+IF(poznámky!S40=2,poznámky!A24)+IF(poznámky!S41=2,poznámky!A25)+IF(poznámky!S42=2,poznámky!A26)+IF(poznámky!S43=2,poznámky!A27)+IF(poznámky!S44=2,poznámky!A28)+IF(poznámky!S45=2,poznámky!A29)+IF(poznámky!S46=2,poznámky!A30)+IF(poznámky!S47=2,poznámky!A31)+IF(poznámky!S48=2,poznámky!A32)+IF(poznámky!S49=2,poznámky!A33)</f>
        <v>2</v>
      </c>
      <c r="BJ43" s="66" t="s">
        <v>21</v>
      </c>
      <c r="BK43" s="67">
        <f t="shared" si="11"/>
        <v>0</v>
      </c>
      <c r="BM43" s="706"/>
      <c r="BN43" s="706"/>
      <c r="BO43" s="706"/>
      <c r="BP43" s="706"/>
      <c r="BQ43" s="706"/>
      <c r="BR43" s="706"/>
      <c r="BS43" s="706"/>
    </row>
    <row r="44" spans="1:77" ht="21.75" customHeight="1">
      <c r="A44" s="44">
        <v>3</v>
      </c>
      <c r="B44" s="366">
        <f>poznámky!D26</f>
        <v>0</v>
      </c>
      <c r="C44" s="192"/>
      <c r="D44" s="193" t="s">
        <v>14</v>
      </c>
      <c r="E44" s="194"/>
      <c r="F44" s="192"/>
      <c r="G44" s="193" t="s">
        <v>14</v>
      </c>
      <c r="H44" s="194"/>
      <c r="I44" s="647" t="s">
        <v>16</v>
      </c>
      <c r="J44" s="647"/>
      <c r="K44" s="647"/>
      <c r="L44" s="211">
        <f>K45</f>
        <v>0</v>
      </c>
      <c r="M44" s="212" t="s">
        <v>14</v>
      </c>
      <c r="N44" s="213">
        <f>I45</f>
        <v>0</v>
      </c>
      <c r="O44" s="211">
        <f>K46</f>
        <v>0</v>
      </c>
      <c r="P44" s="212" t="s">
        <v>14</v>
      </c>
      <c r="Q44" s="213">
        <f>I46</f>
        <v>0</v>
      </c>
      <c r="R44" s="211">
        <f>K47</f>
        <v>0</v>
      </c>
      <c r="S44" s="212" t="s">
        <v>14</v>
      </c>
      <c r="T44" s="213">
        <f>I47</f>
        <v>0</v>
      </c>
      <c r="U44" s="211">
        <f>K48</f>
        <v>0</v>
      </c>
      <c r="V44" s="212" t="s">
        <v>14</v>
      </c>
      <c r="W44" s="213">
        <f>I48</f>
        <v>0</v>
      </c>
      <c r="X44" s="211">
        <f>K49</f>
        <v>0</v>
      </c>
      <c r="Y44" s="212" t="s">
        <v>14</v>
      </c>
      <c r="Z44" s="213">
        <f>I49</f>
        <v>0</v>
      </c>
      <c r="AA44" s="211">
        <f>K50</f>
        <v>0</v>
      </c>
      <c r="AB44" s="212" t="s">
        <v>14</v>
      </c>
      <c r="AC44" s="213">
        <f>I50</f>
        <v>0</v>
      </c>
      <c r="AD44" s="60">
        <f>K51</f>
        <v>0</v>
      </c>
      <c r="AE44" s="61" t="s">
        <v>14</v>
      </c>
      <c r="AF44" s="84">
        <f>I51</f>
        <v>0</v>
      </c>
      <c r="AG44" s="60">
        <f>K52</f>
        <v>0</v>
      </c>
      <c r="AH44" s="61" t="s">
        <v>14</v>
      </c>
      <c r="AI44" s="84">
        <f>I52</f>
        <v>0</v>
      </c>
      <c r="AJ44" s="60">
        <f>K53</f>
        <v>0</v>
      </c>
      <c r="AK44" s="61" t="s">
        <v>14</v>
      </c>
      <c r="AL44" s="62">
        <f>I53</f>
        <v>0</v>
      </c>
      <c r="AM44" s="60">
        <f>K54</f>
        <v>0</v>
      </c>
      <c r="AN44" s="61" t="s">
        <v>14</v>
      </c>
      <c r="AO44" s="84">
        <f>I54</f>
        <v>0</v>
      </c>
      <c r="AP44" s="60">
        <f>K55</f>
        <v>0</v>
      </c>
      <c r="AQ44" s="61" t="s">
        <v>14</v>
      </c>
      <c r="AR44" s="84">
        <f>I55</f>
        <v>0</v>
      </c>
      <c r="AS44" s="60">
        <f>K56</f>
        <v>0</v>
      </c>
      <c r="AT44" s="61" t="s">
        <v>14</v>
      </c>
      <c r="AU44" s="62">
        <f>I56</f>
        <v>0</v>
      </c>
      <c r="AV44" s="250">
        <f>IF(C44&gt;E44,2,"0")+IF(C44=E44,1)*IF(C44+E44=0,0,1)+IF(F44&gt;H44,2,"0")+IF(F44=H44,1)*IF(F44+H44=0,0,1)+IF(L44&gt;N44,2,"0")+IF(L44=N44,1)*IF(L44+N44=0,0,1)+IF(O44&gt;Q44,2,"0")+IF(O44=Q44,1)*IF(O44+Q44=0,0,1)+IF(R44&gt;T44,2,"0")+IF(R44=T44,1)*IF(R44+T44=0,0,1)+IF(U44&gt;W44,2,"0")+IF(U44=W44,1)*IF(U44+W44=0,0,1)+IF(X44&gt;Z44,2,"0")+IF(X44=Z44,1)*IF(X44+Z44=0,0,1)+IF(AA44&gt;AC44,2,"0")+IF(AA44=AC44,1)*IF(AA44+AC44=0,0,1)+IF(AD44&gt;AF44,2,"0")+IF(AD44=AF44,1)*IF(AD44+AF44=0,0,1)+IF(AG44&gt;AI44,2,"0")+IF(AG44=AI44,1)*IF(AG44+AI44=0,0,1)+IF(AJ44&gt;AL44,2,"0")+IF(AJ44=AL44,1)*IF(AJ44+AL44=0,0,1)+IF(AM44&gt;AO44,2,"0")+IF(AM44=AO44,1)*IF(AM44+AO44=0,0,1)+IF(AP44&gt;AR44,2,"0")+IF(AP44=AR44,1)*IF(AP44+AR44=0,0,1)+IF(AS44&gt;AU44,2,"0")+IF(AS44=AU44,1)*IF(AS44+AU44=0,0,1)</f>
        <v>0</v>
      </c>
      <c r="AW44" s="251">
        <f>SUM(C44,F44,L44,O44,R44,U44,X44,AA44,AD44,AG44,AJ44,AM44,AP44,AS44)</f>
        <v>0</v>
      </c>
      <c r="AX44" s="252" t="s">
        <v>14</v>
      </c>
      <c r="AY44" s="253">
        <f>SUM(E44,H44,N44,Q44,T44,W44,Z44,AC44,AF44,AI44,AL44,AO44,AR44,AU44)</f>
        <v>0</v>
      </c>
      <c r="AZ44" s="254">
        <f t="shared" si="8"/>
        <v>0</v>
      </c>
      <c r="BA44" s="356">
        <f>IF(poznámky!K35=3,poznámky!A19)+IF(poznámky!K36=3,poznámky!A20)+IF(poznámky!K37=3,poznámky!A21)+IF(poznámky!K38=3,poznámky!A22)+IF(poznámky!K39=3,poznámky!A23)+IF(poznámky!K40=3,poznámky!A24)+IF(poznámky!K41=3,poznámky!A25)+IF(poznámky!K42=3,poznámky!A26)+IF(poznámky!K43=3,poznámky!A27)+IF(poznámky!K44=3,poznámky!A28)+IF(poznámky!K45=3,poznámky!A29)+IF(poznámky!K46=3,poznámky!A30)+IF(poznámky!K47=3,poznámky!A31)+IF(poznámky!K48=3,poznámky!A32)+IF(poznámky!K49=3,poznámky!A33)</f>
        <v>3</v>
      </c>
      <c r="BB44" s="255" t="s">
        <v>21</v>
      </c>
      <c r="BC44" s="256">
        <f t="shared" si="9"/>
        <v>0</v>
      </c>
      <c r="BD44" s="370">
        <f>SUM(AV44,poznámky!E19)</f>
        <v>0</v>
      </c>
      <c r="BE44" s="371">
        <f>SUM(AW44,poznámky!F19)</f>
        <v>0</v>
      </c>
      <c r="BF44" s="372" t="s">
        <v>14</v>
      </c>
      <c r="BG44" s="373">
        <f>SUM(AY44,poznámky!H19)</f>
        <v>0</v>
      </c>
      <c r="BH44" s="74">
        <f t="shared" si="10"/>
        <v>0</v>
      </c>
      <c r="BI44" s="374">
        <f>IF(poznámky!S35=3,poznámky!A19)+IF(poznámky!S36=3,poznámky!A20)+IF(poznámky!S37=3,poznámky!A21)+IF(poznámky!S38=3,poznámky!A22)+IF(poznámky!S39=3,poznámky!A23)+IF(poznámky!S40=3,poznámky!A24)+IF(poznámky!S41=3,poznámky!A25)+IF(poznámky!S42=3,poznámky!A26)+IF(poznámky!S43=3,poznámky!A27)+IF(poznámky!S44=3,poznámky!A28)+IF(poznámky!S45=3,poznámky!A29)+IF(poznámky!S46=3,poznámky!A30)+IF(poznámky!S47=3,poznámky!A31)+IF(poznámky!S48=3,poznámky!A32)+IF(poznámky!S49=3,poznámky!A33)</f>
        <v>3</v>
      </c>
      <c r="BJ44" s="66" t="s">
        <v>21</v>
      </c>
      <c r="BK44" s="67">
        <f t="shared" si="11"/>
        <v>0</v>
      </c>
    </row>
    <row r="45" spans="1:77" ht="21.75" customHeight="1">
      <c r="A45" s="44">
        <v>4</v>
      </c>
      <c r="B45" s="366">
        <f>poznámky!D27</f>
        <v>0</v>
      </c>
      <c r="C45" s="444"/>
      <c r="D45" s="193" t="s">
        <v>14</v>
      </c>
      <c r="E45" s="216"/>
      <c r="F45" s="444"/>
      <c r="G45" s="193" t="s">
        <v>14</v>
      </c>
      <c r="H45" s="216"/>
      <c r="I45" s="192"/>
      <c r="J45" s="193" t="s">
        <v>14</v>
      </c>
      <c r="K45" s="194"/>
      <c r="L45" s="647" t="s">
        <v>17</v>
      </c>
      <c r="M45" s="647"/>
      <c r="N45" s="647"/>
      <c r="O45" s="214">
        <f>N46</f>
        <v>0</v>
      </c>
      <c r="P45" s="212" t="s">
        <v>14</v>
      </c>
      <c r="Q45" s="215">
        <f>L46</f>
        <v>0</v>
      </c>
      <c r="R45" s="214">
        <f>N47</f>
        <v>0</v>
      </c>
      <c r="S45" s="212" t="s">
        <v>14</v>
      </c>
      <c r="T45" s="215">
        <f>L47</f>
        <v>0</v>
      </c>
      <c r="U45" s="214">
        <f>N48</f>
        <v>0</v>
      </c>
      <c r="V45" s="212" t="s">
        <v>14</v>
      </c>
      <c r="W45" s="215">
        <f>L48</f>
        <v>0</v>
      </c>
      <c r="X45" s="214">
        <f>N49</f>
        <v>0</v>
      </c>
      <c r="Y45" s="212" t="s">
        <v>14</v>
      </c>
      <c r="Z45" s="215">
        <f>L49</f>
        <v>0</v>
      </c>
      <c r="AA45" s="214">
        <f>N50</f>
        <v>0</v>
      </c>
      <c r="AB45" s="212" t="s">
        <v>14</v>
      </c>
      <c r="AC45" s="215">
        <f>L50</f>
        <v>0</v>
      </c>
      <c r="AD45" s="175">
        <f>N51</f>
        <v>0</v>
      </c>
      <c r="AE45" s="61" t="s">
        <v>14</v>
      </c>
      <c r="AF45" s="85">
        <f>L51</f>
        <v>0</v>
      </c>
      <c r="AG45" s="175">
        <f>N52</f>
        <v>0</v>
      </c>
      <c r="AH45" s="61" t="s">
        <v>14</v>
      </c>
      <c r="AI45" s="85">
        <f>L52</f>
        <v>0</v>
      </c>
      <c r="AJ45" s="60">
        <f>N53</f>
        <v>0</v>
      </c>
      <c r="AK45" s="61" t="s">
        <v>14</v>
      </c>
      <c r="AL45" s="63">
        <f>L53</f>
        <v>0</v>
      </c>
      <c r="AM45" s="175">
        <f>N54</f>
        <v>0</v>
      </c>
      <c r="AN45" s="61" t="s">
        <v>14</v>
      </c>
      <c r="AO45" s="85">
        <f>L54</f>
        <v>0</v>
      </c>
      <c r="AP45" s="175">
        <f>N55</f>
        <v>0</v>
      </c>
      <c r="AQ45" s="61" t="s">
        <v>14</v>
      </c>
      <c r="AR45" s="84">
        <f>L55</f>
        <v>0</v>
      </c>
      <c r="AS45" s="60">
        <f>N56</f>
        <v>0</v>
      </c>
      <c r="AT45" s="61" t="s">
        <v>14</v>
      </c>
      <c r="AU45" s="63">
        <f>L56</f>
        <v>0</v>
      </c>
      <c r="AV45" s="250">
        <f>IF(C45&gt;E45,2,"0")+IF(C45=E45,1)*IF(C45+E45=0,0,1)+IF(F45&gt;H45,2,"0")+IF(F45=H45,1)*IF(F45+H45=0,0,1)+IF(I45&gt;K45,2,"0")+IF(I45=K45,1)*IF(I45+K45=0,0,1)+IF(O45&gt;Q45,2,"0")+IF(O45=Q45,1)*IF(O45+Q45=0,0,1)+IF(R45&gt;T45,2,"0")+IF(R45=T45,1)*IF(R45+T45=0,0,1)+IF(U45&gt;W45,2,"0")+IF(U45=W45,1)*IF(U45+W45=0,0,1)+IF(X45&gt;Z45,2,"0")+IF(X45=Z45,1)*IF(X45+Z45=0,0,1)+IF(AA45&gt;AC45,2,"0")+IF(AA45=AC45,1)*IF(AA45+AC45=0,0,1)+IF(AD45&gt;AF45,2,"0")+IF(AD45=AF45,1)*IF(AD45+AF45=0,0,1)+IF(AG45&gt;AI45,2,"0")+IF(AG45=AI45,1)*IF(AG45+AI45=0,0,1)+IF(AJ45&gt;AL45,2,"0")+IF(AJ45=AL45,1)*IF(AJ45+AL45=0,0,1)+IF(AM45&gt;AO45,2,"0")+IF(AM45=AO45,1)*IF(AM45+AO45=0,0,1)+IF(AP45&gt;AR45,2,"0")+IF(AP45=AR45,1)*IF(AP45+AR45=0,0,1)+IF(AS45&gt;AU45,2,"0")+IF(AS45=AU45,1)*IF(AS45+AU45=0,0,1)</f>
        <v>0</v>
      </c>
      <c r="AW45" s="251">
        <f>SUM(C45,F45,I45,O45,R45,U45,X45,AA45,AD45,AG45,AJ45,AM45,AP45,AS45)</f>
        <v>0</v>
      </c>
      <c r="AX45" s="252" t="s">
        <v>14</v>
      </c>
      <c r="AY45" s="253">
        <f>SUM(E45,H45,K45,Q45,T45,W45,Z45,AC45,AF45,AI45,AL45,AO45,AR45,AU45)</f>
        <v>0</v>
      </c>
      <c r="AZ45" s="254">
        <f t="shared" si="8"/>
        <v>0</v>
      </c>
      <c r="BA45" s="356">
        <f>IF(poznámky!K35=4,poznámky!A19)+IF(poznámky!K36=4,poznámky!A20)+IF(poznámky!K37=4,poznámky!A21)+IF(poznámky!K38=4,poznámky!A22)+IF(poznámky!K39=4,poznámky!A23)+IF(poznámky!K40=4,poznámky!A24)+IF(poznámky!K41=4,poznámky!A25)+IF(poznámky!K42=4,poznámky!A26)+IF(poznámky!K43=4,poznámky!A27)+IF(poznámky!K44=4,poznámky!A28)+IF(poznámky!K45=4,poznámky!A29)+IF(poznámky!K46=4,poznámky!A30)+IF(poznámky!K47=4,poznámky!A31)+IF(poznámky!K48=4,poznámky!A32)+IF(poznámky!K49=4,poznámky!A33)</f>
        <v>4</v>
      </c>
      <c r="BB45" s="255" t="s">
        <v>21</v>
      </c>
      <c r="BC45" s="256">
        <f t="shared" si="9"/>
        <v>0</v>
      </c>
      <c r="BD45" s="370">
        <f>SUM(AV45,poznámky!E20)</f>
        <v>0</v>
      </c>
      <c r="BE45" s="371">
        <f>SUM(AW45,poznámky!F20)</f>
        <v>0</v>
      </c>
      <c r="BF45" s="372" t="s">
        <v>14</v>
      </c>
      <c r="BG45" s="373">
        <f>SUM(AY45,poznámky!H20)</f>
        <v>0</v>
      </c>
      <c r="BH45" s="74">
        <f t="shared" si="10"/>
        <v>0</v>
      </c>
      <c r="BI45" s="374">
        <f>IF(poznámky!S35=4,poznámky!A19)+IF(poznámky!S36=4,poznámky!A20)+IF(poznámky!S37=4,poznámky!A21)+IF(poznámky!S38=4,poznámky!A22)+IF(poznámky!S39=4,poznámky!A23)+IF(poznámky!S40=4,poznámky!A24)+IF(poznámky!S41=4,poznámky!A25)+IF(poznámky!S42=4,poznámky!A26)+IF(poznámky!S43=4,poznámky!A27)+IF(poznámky!S44=4,poznámky!A28)+IF(poznámky!S45=4,poznámky!A29)+IF(poznámky!S46=4,poznámky!A30)+IF(poznámky!S47=4,poznámky!A31)+IF(poznámky!S48=4,poznámky!A32)+IF(poznámky!S49=4,poznámky!A33)</f>
        <v>4</v>
      </c>
      <c r="BJ45" s="66" t="s">
        <v>21</v>
      </c>
      <c r="BK45" s="67">
        <f t="shared" si="11"/>
        <v>0</v>
      </c>
      <c r="BM45" s="703" t="s">
        <v>62</v>
      </c>
      <c r="BN45" s="704"/>
      <c r="BO45" s="704"/>
      <c r="BP45" s="704"/>
      <c r="BQ45" s="704"/>
    </row>
    <row r="46" spans="1:77" ht="21.75" customHeight="1">
      <c r="A46" s="44">
        <v>5</v>
      </c>
      <c r="B46" s="366">
        <f>poznámky!D28</f>
        <v>0</v>
      </c>
      <c r="C46" s="192"/>
      <c r="D46" s="193" t="s">
        <v>14</v>
      </c>
      <c r="E46" s="194"/>
      <c r="F46" s="192"/>
      <c r="G46" s="193" t="s">
        <v>14</v>
      </c>
      <c r="H46" s="194"/>
      <c r="I46" s="192"/>
      <c r="J46" s="193" t="s">
        <v>14</v>
      </c>
      <c r="K46" s="194"/>
      <c r="L46" s="192"/>
      <c r="M46" s="193" t="s">
        <v>14</v>
      </c>
      <c r="N46" s="194"/>
      <c r="O46" s="647" t="s">
        <v>18</v>
      </c>
      <c r="P46" s="647"/>
      <c r="Q46" s="647"/>
      <c r="R46" s="211">
        <f>Q47</f>
        <v>0</v>
      </c>
      <c r="S46" s="212" t="s">
        <v>14</v>
      </c>
      <c r="T46" s="213">
        <f>O47</f>
        <v>0</v>
      </c>
      <c r="U46" s="211">
        <f>Q48</f>
        <v>0</v>
      </c>
      <c r="V46" s="212" t="s">
        <v>14</v>
      </c>
      <c r="W46" s="213">
        <f>O48</f>
        <v>0</v>
      </c>
      <c r="X46" s="211">
        <f>Q49</f>
        <v>0</v>
      </c>
      <c r="Y46" s="212" t="s">
        <v>14</v>
      </c>
      <c r="Z46" s="213">
        <f>O49</f>
        <v>0</v>
      </c>
      <c r="AA46" s="211">
        <f>Q50</f>
        <v>0</v>
      </c>
      <c r="AB46" s="212" t="s">
        <v>14</v>
      </c>
      <c r="AC46" s="213">
        <f>O50</f>
        <v>0</v>
      </c>
      <c r="AD46" s="60">
        <f>Q51</f>
        <v>0</v>
      </c>
      <c r="AE46" s="61" t="s">
        <v>14</v>
      </c>
      <c r="AF46" s="84">
        <f>O51</f>
        <v>0</v>
      </c>
      <c r="AG46" s="60">
        <f>Q52</f>
        <v>0</v>
      </c>
      <c r="AH46" s="61" t="s">
        <v>14</v>
      </c>
      <c r="AI46" s="84">
        <f>O52</f>
        <v>0</v>
      </c>
      <c r="AJ46" s="60">
        <f>Q53</f>
        <v>0</v>
      </c>
      <c r="AK46" s="61" t="s">
        <v>14</v>
      </c>
      <c r="AL46" s="62">
        <f>O53</f>
        <v>0</v>
      </c>
      <c r="AM46" s="60">
        <f>Q54</f>
        <v>0</v>
      </c>
      <c r="AN46" s="61" t="s">
        <v>14</v>
      </c>
      <c r="AO46" s="84">
        <f>O54</f>
        <v>0</v>
      </c>
      <c r="AP46" s="60">
        <f>Q55</f>
        <v>0</v>
      </c>
      <c r="AQ46" s="61" t="s">
        <v>14</v>
      </c>
      <c r="AR46" s="85">
        <f>O55</f>
        <v>0</v>
      </c>
      <c r="AS46" s="60">
        <f>Q56</f>
        <v>0</v>
      </c>
      <c r="AT46" s="61" t="s">
        <v>14</v>
      </c>
      <c r="AU46" s="62">
        <f>O56</f>
        <v>0</v>
      </c>
      <c r="AV46" s="250">
        <f>IF(C46&gt;E46,2,"0")+IF(C46=E46,1)*IF(C46+E46=0,0,1)+IF(F46&gt;H46,2,"0")+IF(F46=H46,1)*IF(F46+H46=0,0,1)+IF(I46&gt;K46,2,"0")+IF(I46=K46,1)*IF(I46+K46=0,0,1)+IF(L46&gt;N46,2,"0")+IF(L46=N46,1)*IF(L46+N46=0,0,1)+IF(R46&gt;T46,2,"0")+IF(R46=T46,1)*IF(R46+T46=0,0,1)+IF(U46&gt;W46,2,"0")+IF(U46=W46,1)*IF(U46+W46=0,0,1)+IF(X46&gt;Z46,2,"0")+IF(X46=Z46,1)*IF(X46+Z46=0,0,1)+IF(AA46&gt;AC46,2,"0")+IF(AA46=AC46,1)*IF(AA46+AC46=0,0,1)+IF(AD46&gt;AF46,2,"0")+IF(AD46=AF46,1)*IF(AD46+AF46=0,0,1)+IF(AG46&gt;AI46,2,"0")+IF(AG46=AI46,1)*IF(AG46+AI46=0,0,1)+IF(AJ46&gt;AL46,2,"0")+IF(AJ46=AL46,1)*IF(AJ46+AL46=0,0,1)+IF(AM46&gt;AO46,2,"0")+IF(AM46=AO46,1)*IF(AM46+AO46=0,0,1)+IF(AP46&gt;AR46,2,"0")+IF(AP46=AR46,1)*IF(AP46+AR46=0,0,1)+IF(AS46&gt;AU46,2,"0")+IF(AS46=AU46,1)*IF(AS46+AU46=0,0,1)</f>
        <v>0</v>
      </c>
      <c r="AW46" s="251">
        <f>SUM(C46,F46,I46,L46,R46,U46,X46,AA46,AD46,AG46,AJ46,AM46,AP46,AS46)</f>
        <v>0</v>
      </c>
      <c r="AX46" s="252" t="s">
        <v>14</v>
      </c>
      <c r="AY46" s="253">
        <f>SUM(E46,H46,K46,N46,T46,W46,Z46,AC46,AF46,AI46,AL46,AO46,AR46,AU46)</f>
        <v>0</v>
      </c>
      <c r="AZ46" s="254">
        <f t="shared" si="8"/>
        <v>0</v>
      </c>
      <c r="BA46" s="356">
        <f>IF(poznámky!K35=5,poznámky!A19)+IF(poznámky!K36=5,poznámky!A20)+IF(poznámky!K37=5,poznámky!A21)+IF(poznámky!K38=5,poznámky!A22)+IF(poznámky!K39=5,poznámky!A23)+IF(poznámky!K40=5,poznámky!A24)+IF(poznámky!K41=5,poznámky!A25)+IF(poznámky!K42=5,poznámky!A26)+IF(poznámky!K43=5,poznámky!A27)+IF(poznámky!K44=5,poznámky!A28)+IF(poznámky!K45=5,poznámky!A29)+IF(poznámky!K46=5,poznámky!A30)+IF(poznámky!K47=5,poznámky!A31)+IF(poznámky!K48=5,poznámky!A32)+IF(poznámky!K49=5,poznámky!A33)</f>
        <v>5</v>
      </c>
      <c r="BB46" s="255" t="s">
        <v>21</v>
      </c>
      <c r="BC46" s="256">
        <f t="shared" si="9"/>
        <v>0</v>
      </c>
      <c r="BD46" s="370" t="e">
        <f>SUM(AV46,poznámky!E21)</f>
        <v>#VALUE!</v>
      </c>
      <c r="BE46" s="371">
        <f>SUM(AW46,poznámky!F21)</f>
        <v>0</v>
      </c>
      <c r="BF46" s="372" t="s">
        <v>14</v>
      </c>
      <c r="BG46" s="373">
        <f>SUM(AY46,poznámky!H21)</f>
        <v>0</v>
      </c>
      <c r="BH46" s="74">
        <f t="shared" si="10"/>
        <v>0</v>
      </c>
      <c r="BI46" s="374">
        <f>IF(poznámky!S35=1,poznámky!A19)+IF(poznámky!S36=1,poznámky!A20)+IF(poznámky!S37=1,poznámky!A21)+IF(poznámky!S38=1,poznámky!A22)+IF(poznámky!S39=1,poznámky!A23)+IF(poznámky!S40=1,poznámky!A24)+IF(poznámky!S41=1,poznámky!A25)+IF(poznámky!S42=1,poznámky!A26)+IF(poznámky!S43=1,poznámky!A27)+IF(poznámky!S44=1,poznámky!A28)+IF(poznámky!S45=1,poznámky!A29)+IF(poznámky!S46=1,poznámky!A30)+IF(poznámky!S47=1,poznámky!A31)+IF(poznámky!S48=1,poznámky!A32)+IF(poznámky!S49=1,poznámky!A33)</f>
        <v>1</v>
      </c>
      <c r="BJ46" s="66" t="s">
        <v>21</v>
      </c>
      <c r="BK46" s="67">
        <f t="shared" si="11"/>
        <v>0</v>
      </c>
      <c r="BM46" s="704"/>
      <c r="BN46" s="704"/>
      <c r="BO46" s="704"/>
      <c r="BP46" s="704"/>
      <c r="BQ46" s="704"/>
    </row>
    <row r="47" spans="1:77" ht="21.75" customHeight="1">
      <c r="A47" s="44">
        <v>6</v>
      </c>
      <c r="B47" s="366">
        <f>poznámky!D29</f>
        <v>0</v>
      </c>
      <c r="C47" s="192"/>
      <c r="D47" s="193" t="s">
        <v>14</v>
      </c>
      <c r="E47" s="194"/>
      <c r="F47" s="192"/>
      <c r="G47" s="193" t="s">
        <v>14</v>
      </c>
      <c r="H47" s="194"/>
      <c r="I47" s="192"/>
      <c r="J47" s="193" t="s">
        <v>14</v>
      </c>
      <c r="K47" s="194"/>
      <c r="L47" s="192"/>
      <c r="M47" s="193" t="s">
        <v>14</v>
      </c>
      <c r="N47" s="194"/>
      <c r="O47" s="192"/>
      <c r="P47" s="193" t="s">
        <v>14</v>
      </c>
      <c r="Q47" s="194"/>
      <c r="R47" s="647" t="s">
        <v>29</v>
      </c>
      <c r="S47" s="647"/>
      <c r="T47" s="647"/>
      <c r="U47" s="211">
        <f>T48</f>
        <v>0</v>
      </c>
      <c r="V47" s="212" t="s">
        <v>14</v>
      </c>
      <c r="W47" s="213">
        <f>R48</f>
        <v>0</v>
      </c>
      <c r="X47" s="211">
        <f>T49</f>
        <v>0</v>
      </c>
      <c r="Y47" s="212" t="s">
        <v>14</v>
      </c>
      <c r="Z47" s="213">
        <f>R49</f>
        <v>0</v>
      </c>
      <c r="AA47" s="211">
        <f>T50</f>
        <v>0</v>
      </c>
      <c r="AB47" s="212" t="s">
        <v>14</v>
      </c>
      <c r="AC47" s="213">
        <f>R50</f>
        <v>0</v>
      </c>
      <c r="AD47" s="60">
        <f>T51</f>
        <v>0</v>
      </c>
      <c r="AE47" s="61" t="s">
        <v>14</v>
      </c>
      <c r="AF47" s="84">
        <f>R51</f>
        <v>0</v>
      </c>
      <c r="AG47" s="60">
        <f>T52</f>
        <v>0</v>
      </c>
      <c r="AH47" s="61" t="s">
        <v>14</v>
      </c>
      <c r="AI47" s="84">
        <f>R52</f>
        <v>0</v>
      </c>
      <c r="AJ47" s="60">
        <f>T53</f>
        <v>0</v>
      </c>
      <c r="AK47" s="61" t="s">
        <v>14</v>
      </c>
      <c r="AL47" s="62">
        <f>R53</f>
        <v>0</v>
      </c>
      <c r="AM47" s="60">
        <f>T54</f>
        <v>0</v>
      </c>
      <c r="AN47" s="61" t="s">
        <v>14</v>
      </c>
      <c r="AO47" s="62">
        <f>R54</f>
        <v>0</v>
      </c>
      <c r="AP47" s="60">
        <f>T55</f>
        <v>0</v>
      </c>
      <c r="AQ47" s="61" t="s">
        <v>14</v>
      </c>
      <c r="AR47" s="84">
        <f>R55</f>
        <v>0</v>
      </c>
      <c r="AS47" s="60">
        <f>T56</f>
        <v>0</v>
      </c>
      <c r="AT47" s="61" t="s">
        <v>14</v>
      </c>
      <c r="AU47" s="62">
        <f>R56</f>
        <v>0</v>
      </c>
      <c r="AV47" s="250">
        <f>IF(C47&gt;E47,2,"0")+IF(C47=E47,1)*IF(C47+E47=0,0,1)+IF(F47&gt;H47,2,"0")+IF(F47=H47,1)*IF(F47+H47=0,0,1)+IF(I47&gt;K47,2,"0")+IF(I47=K47,1)*IF(I47+K47=0,0,1)+IF(L47&gt;N47,2,"0")+IF(L47=N47,1)*IF(L47+N47=0,0,1)+IF(O47&gt;Q47,2,"0")+IF(O47=Q47,1)*IF(O47+Q47=0,0,1)+IF(U47&gt;W47,2,"0")+IF(U47=W47,1)*IF(U47+W47=0,0,1)+IF(X47&gt;Z47,2,"0")+IF(X47=Z47,1)*IF(X47+Z47=0,0,1)+IF(AA47&gt;AC47,2,"0")+IF(AA47=AC47,1)*IF(AA47+AC47=0,0,1)+IF(AD47&gt;AF47,2,"0")+IF(AD47=AF47,1)*IF(AD47+AF47=0,0,1)+IF(AG47&gt;AI47,2,"0")+IF(AG47=AI47,1)*IF(AG47+AI47=0,0,1)+IF(AJ47&gt;AL47,2,"0")+IF(AJ47=AL47,1)*IF(AJ47+AL47=0,0,1)+IF(AM47&gt;AO47,2,"0")+IF(AM47=AO47,1)*IF(AM47+AO47=0,0,1)+IF(AP47&gt;AR47,2,"0")+IF(AP47=AR47,1)*IF(AP47+AR47=0,0,1)+IF(AS47&gt;AU47,2,"0")+IF(AS47=AU47,1)*IF(AS47+AU47=0,0,1)</f>
        <v>0</v>
      </c>
      <c r="AW47" s="251">
        <f>SUM(C47,F47,I47,L47,O47,U47,X47,AA47,AD47,AG47,AJ47,AM47,AP47,AS47)</f>
        <v>0</v>
      </c>
      <c r="AX47" s="252" t="s">
        <v>14</v>
      </c>
      <c r="AY47" s="253">
        <f>SUM(E47,H47,K47,N47,Q47,W47,Z47,AC47,AF47,AI47,AL47,AO47,AR47,AU47)</f>
        <v>0</v>
      </c>
      <c r="AZ47" s="254">
        <f t="shared" si="8"/>
        <v>0</v>
      </c>
      <c r="BA47" s="356">
        <f>IF(poznámky!K35=6,poznámky!A19)+IF(poznámky!K36=6,poznámky!A20)+IF(poznámky!K37=6,poznámky!A21)+IF(poznámky!K38=6,poznámky!A22)+IF(poznámky!K39=6,poznámky!A23)+IF(poznámky!K40=6,poznámky!A24)+IF(poznámky!K41=6,poznámky!A25)+IF(poznámky!K42=6,poznámky!A26)+IF(poznámky!K43=6,poznámky!A27)+IF(poznámky!K44=6,poznámky!A28)+IF(poznámky!K45=6,poznámky!A29)+IF(poznámky!K46=6,poznámky!A30)+IF(poznámky!K47=6,poznámky!A31)+IF(poznámky!K48=6,poznámky!A32)+IF(poznámky!K49=6,poznámky!A33)</f>
        <v>6</v>
      </c>
      <c r="BB47" s="255" t="s">
        <v>21</v>
      </c>
      <c r="BC47" s="256">
        <f t="shared" si="9"/>
        <v>0</v>
      </c>
      <c r="BD47" s="370" t="e">
        <f>SUM(AV47,poznámky!E22)</f>
        <v>#VALUE!</v>
      </c>
      <c r="BE47" s="371">
        <f>SUM(AW47,poznámky!F22)</f>
        <v>0</v>
      </c>
      <c r="BF47" s="372" t="s">
        <v>14</v>
      </c>
      <c r="BG47" s="373">
        <f>SUM(AY47,poznámky!H22)</f>
        <v>0</v>
      </c>
      <c r="BH47" s="74">
        <f t="shared" si="10"/>
        <v>0</v>
      </c>
      <c r="BI47" s="374">
        <f>IF(poznámky!S35=1,poznámky!A19)+IF(poznámky!S36=1,poznámky!A20)+IF(poznámky!S37=1,poznámky!A21)+IF(poznámky!S38=1,poznámky!A22)+IF(poznámky!S39=1,poznámky!A23)+IF(poznámky!S40=1,poznámky!A24)+IF(poznámky!S41=1,poznámky!A25)+IF(poznámky!S42=1,poznámky!A26)+IF(poznámky!S43=1,poznámky!A27)+IF(poznámky!S44=1,poznámky!A28)+IF(poznámky!S45=1,poznámky!A29)+IF(poznámky!S46=1,poznámky!A30)+IF(poznámky!S47=1,poznámky!A31)+IF(poznámky!S48=1,poznámky!A32)+IF(poznámky!S49=1,poznámky!A33)</f>
        <v>1</v>
      </c>
      <c r="BJ47" s="66" t="s">
        <v>21</v>
      </c>
      <c r="BK47" s="67">
        <f t="shared" si="11"/>
        <v>0</v>
      </c>
      <c r="BM47" s="704"/>
      <c r="BN47" s="704"/>
      <c r="BO47" s="704"/>
      <c r="BP47" s="704"/>
      <c r="BQ47" s="704"/>
    </row>
    <row r="48" spans="1:77" ht="21.75" customHeight="1">
      <c r="A48" s="44">
        <v>7</v>
      </c>
      <c r="B48" s="366">
        <f>poznámky!D30</f>
        <v>0</v>
      </c>
      <c r="C48" s="192"/>
      <c r="D48" s="193" t="s">
        <v>14</v>
      </c>
      <c r="E48" s="194"/>
      <c r="F48" s="192"/>
      <c r="G48" s="193" t="s">
        <v>14</v>
      </c>
      <c r="H48" s="194"/>
      <c r="I48" s="192"/>
      <c r="J48" s="193" t="s">
        <v>14</v>
      </c>
      <c r="K48" s="194"/>
      <c r="L48" s="192"/>
      <c r="M48" s="193" t="s">
        <v>14</v>
      </c>
      <c r="N48" s="194"/>
      <c r="O48" s="192"/>
      <c r="P48" s="193" t="s">
        <v>14</v>
      </c>
      <c r="Q48" s="194"/>
      <c r="R48" s="192"/>
      <c r="S48" s="193" t="s">
        <v>14</v>
      </c>
      <c r="T48" s="194"/>
      <c r="U48" s="647" t="s">
        <v>22</v>
      </c>
      <c r="V48" s="647"/>
      <c r="W48" s="647"/>
      <c r="X48" s="211">
        <f>W49</f>
        <v>0</v>
      </c>
      <c r="Y48" s="212" t="s">
        <v>14</v>
      </c>
      <c r="Z48" s="213">
        <f>U49</f>
        <v>0</v>
      </c>
      <c r="AA48" s="211">
        <f>W50</f>
        <v>0</v>
      </c>
      <c r="AB48" s="212" t="s">
        <v>14</v>
      </c>
      <c r="AC48" s="213">
        <f>U50</f>
        <v>0</v>
      </c>
      <c r="AD48" s="60">
        <f>W51</f>
        <v>0</v>
      </c>
      <c r="AE48" s="61" t="s">
        <v>14</v>
      </c>
      <c r="AF48" s="84">
        <f>U51</f>
        <v>0</v>
      </c>
      <c r="AG48" s="60">
        <f>W52</f>
        <v>0</v>
      </c>
      <c r="AH48" s="61" t="s">
        <v>14</v>
      </c>
      <c r="AI48" s="84">
        <f>U52</f>
        <v>0</v>
      </c>
      <c r="AJ48" s="60">
        <f>W53</f>
        <v>0</v>
      </c>
      <c r="AK48" s="61" t="s">
        <v>14</v>
      </c>
      <c r="AL48" s="62">
        <f>U53</f>
        <v>0</v>
      </c>
      <c r="AM48" s="60">
        <f>W54</f>
        <v>0</v>
      </c>
      <c r="AN48" s="61" t="s">
        <v>14</v>
      </c>
      <c r="AO48" s="62">
        <f>U54</f>
        <v>0</v>
      </c>
      <c r="AP48" s="60">
        <f>W55</f>
        <v>0</v>
      </c>
      <c r="AQ48" s="61" t="s">
        <v>14</v>
      </c>
      <c r="AR48" s="84">
        <f>U55</f>
        <v>0</v>
      </c>
      <c r="AS48" s="60">
        <f>W56</f>
        <v>0</v>
      </c>
      <c r="AT48" s="61" t="s">
        <v>14</v>
      </c>
      <c r="AU48" s="62">
        <f>U56</f>
        <v>0</v>
      </c>
      <c r="AV48" s="250">
        <f>IF(C48&gt;E48,2,"0")+IF(C48=E48,1)*IF(C48+E48=0,0,1)+IF(F48&gt;H48,2,"0")+IF(F48=H48,1)*IF(F48+H48=0,0,1)+IF(I48&gt;K48,2,"0")+IF(I48=K48,1)*IF(I48+K48=0,0,1)+IF(L48&gt;N48,2,"0")+IF(L48=N48,1)*IF(L48+N48=0,0,1)+IF(O48&gt;Q48,2,"0")+IF(O48=Q48,1)*IF(O48+Q48=0,0,1)+IF(R48&gt;T48,2,"0")+IF(R48=T48,1)*IF(R48+T48=0,0,1)+IF(X48&gt;Z48,2,"0")+IF(X48=Z48,1)*IF(X48+Z48=0,0,1)+IF(AA48&gt;AC48,2,"0")+IF(AA48=AC48,1)*IF(AA48+AC48=0,0,1)+IF(AD48&gt;AF48,2,"0")+IF(AD48=AF48,1)*IF(AD48+AF48=0,0,1)+IF(AG48&gt;AI48,2,"0")+IF(AG48=AI48,1)*IF(AG48+AI48=0,0,1)+IF(AJ48&gt;AL48,2,"0")+IF(AJ48=AL48,1)*IF(AJ48+AL48=0,0,1)+IF(AM48&gt;AO48,2,"0")+IF(AM48=AO48,1)*IF(AM48+AO48=0,0,1)+IF(AP48&gt;AR48,2,"0")+IF(AP48=AR48,1)*IF(AP48+AR48=0,0,1)+IF(AS48&gt;AU48,2,"0")+IF(AS48=AU48,1)*IF(AS48+AU48=0,0,1)</f>
        <v>0</v>
      </c>
      <c r="AW48" s="251">
        <f>SUM(C48,F48,I48,L48,O48,R48,X48,AA48,AD48,AG48,AJ48,AM48,AP48,AS48)</f>
        <v>0</v>
      </c>
      <c r="AX48" s="252" t="s">
        <v>14</v>
      </c>
      <c r="AY48" s="253">
        <f>SUM(E48,H48,K48,N48,Q48,T48,Z48,AC48,AF48,AI48,AL48,AO48,AR48,AU48)</f>
        <v>0</v>
      </c>
      <c r="AZ48" s="254">
        <f t="shared" si="8"/>
        <v>0</v>
      </c>
      <c r="BA48" s="356">
        <f>IF(poznámky!K35=7,poznámky!A19)+IF(poznámky!K36=7,poznámky!A20)+IF(poznámky!K37=7,poznámky!A21)+IF(poznámky!K38=7,poznámky!A22)+IF(poznámky!K39=7,poznámky!A23)+IF(poznámky!K40=7,poznámky!A24)+IF(poznámky!K41=7,poznámky!A25)+IF(poznámky!K42=7,poznámky!A26)+IF(poznámky!K43=7,poznámky!A27)+IF(poznámky!K44=7,poznámky!A28)+IF(poznámky!K45=7,poznámky!A29)+IF(poznámky!K46=7,poznámky!A30)+IF(poznámky!K47=7,poznámky!A31)+IF(poznámky!K48=7,poznámky!A32)+IF(poznámky!K49=7,poznámky!A33)</f>
        <v>7</v>
      </c>
      <c r="BB48" s="255" t="s">
        <v>21</v>
      </c>
      <c r="BC48" s="256">
        <f t="shared" si="9"/>
        <v>0</v>
      </c>
      <c r="BD48" s="370" t="e">
        <f>SUM(AV48,poznámky!E23)</f>
        <v>#VALUE!</v>
      </c>
      <c r="BE48" s="371">
        <f>SUM(AW48,poznámky!F23)</f>
        <v>0</v>
      </c>
      <c r="BF48" s="372" t="s">
        <v>14</v>
      </c>
      <c r="BG48" s="373">
        <f>SUM(AY48,poznámky!H23)</f>
        <v>0</v>
      </c>
      <c r="BH48" s="74">
        <f t="shared" si="10"/>
        <v>0</v>
      </c>
      <c r="BI48" s="374">
        <f>IF(poznámky!S35=1,poznámky!A19)+IF(poznámky!S36=1,poznámky!A20)+IF(poznámky!S37=1,poznámky!A21)+IF(poznámky!S38=1,poznámky!A22)+IF(poznámky!S39=1,poznámky!A23)+IF(poznámky!S40=1,poznámky!A24)+IF(poznámky!S41=1,poznámky!A25)+IF(poznámky!S42=1,poznámky!A26)+IF(poznámky!S43=1,poznámky!A27)+IF(poznámky!S44=1,poznámky!A28)+IF(poznámky!S45=1,poznámky!A29)+IF(poznámky!S46=1,poznámky!A30)+IF(poznámky!S47=1,poznámky!A31)+IF(poznámky!S48=1,poznámky!A32)+IF(poznámky!S49=1,poznámky!A33)</f>
        <v>1</v>
      </c>
      <c r="BJ48" s="66" t="s">
        <v>21</v>
      </c>
      <c r="BK48" s="67">
        <f t="shared" si="11"/>
        <v>0</v>
      </c>
      <c r="BM48" s="704"/>
      <c r="BN48" s="704"/>
      <c r="BO48" s="704"/>
      <c r="BP48" s="704"/>
      <c r="BQ48" s="704"/>
    </row>
    <row r="49" spans="1:71" ht="21.75" customHeight="1">
      <c r="A49" s="44">
        <v>8</v>
      </c>
      <c r="B49" s="366">
        <f>poznámky!D31</f>
        <v>0</v>
      </c>
      <c r="C49" s="192"/>
      <c r="D49" s="193" t="s">
        <v>14</v>
      </c>
      <c r="E49" s="216"/>
      <c r="F49" s="192"/>
      <c r="G49" s="193" t="s">
        <v>14</v>
      </c>
      <c r="H49" s="216"/>
      <c r="I49" s="192"/>
      <c r="J49" s="193" t="s">
        <v>14</v>
      </c>
      <c r="K49" s="216"/>
      <c r="L49" s="192"/>
      <c r="M49" s="193" t="s">
        <v>14</v>
      </c>
      <c r="N49" s="216"/>
      <c r="O49" s="192"/>
      <c r="P49" s="193" t="s">
        <v>14</v>
      </c>
      <c r="Q49" s="216"/>
      <c r="R49" s="192"/>
      <c r="S49" s="193" t="s">
        <v>14</v>
      </c>
      <c r="T49" s="216"/>
      <c r="U49" s="192"/>
      <c r="V49" s="193" t="s">
        <v>14</v>
      </c>
      <c r="W49" s="194"/>
      <c r="X49" s="647" t="s">
        <v>23</v>
      </c>
      <c r="Y49" s="647"/>
      <c r="Z49" s="647"/>
      <c r="AA49" s="211">
        <f>Z50</f>
        <v>0</v>
      </c>
      <c r="AB49" s="212" t="s">
        <v>14</v>
      </c>
      <c r="AC49" s="215">
        <f>X50</f>
        <v>0</v>
      </c>
      <c r="AD49" s="60">
        <f>Z51</f>
        <v>0</v>
      </c>
      <c r="AE49" s="61" t="s">
        <v>14</v>
      </c>
      <c r="AF49" s="85">
        <f>X51</f>
        <v>0</v>
      </c>
      <c r="AG49" s="60">
        <f>Z52</f>
        <v>0</v>
      </c>
      <c r="AH49" s="61" t="s">
        <v>14</v>
      </c>
      <c r="AI49" s="85">
        <f>X52</f>
        <v>0</v>
      </c>
      <c r="AJ49" s="60">
        <f>Z53</f>
        <v>0</v>
      </c>
      <c r="AK49" s="61" t="s">
        <v>14</v>
      </c>
      <c r="AL49" s="63">
        <f>X53</f>
        <v>0</v>
      </c>
      <c r="AM49" s="60">
        <f>Z54</f>
        <v>0</v>
      </c>
      <c r="AN49" s="61" t="s">
        <v>14</v>
      </c>
      <c r="AO49" s="63">
        <f>X54</f>
        <v>0</v>
      </c>
      <c r="AP49" s="60">
        <f>Z55</f>
        <v>0</v>
      </c>
      <c r="AQ49" s="61" t="s">
        <v>14</v>
      </c>
      <c r="AR49" s="85">
        <f>X55</f>
        <v>0</v>
      </c>
      <c r="AS49" s="60">
        <f>Z56</f>
        <v>0</v>
      </c>
      <c r="AT49" s="61" t="s">
        <v>14</v>
      </c>
      <c r="AU49" s="63">
        <f>X56</f>
        <v>0</v>
      </c>
      <c r="AV49" s="250">
        <f>IF(C49&gt;E49,2,"0")+IF(C49=E49,1)*IF(C49+E49=0,0,1)+IF(F49&gt;H49,2,"0")+IF(F49=H49,1)*IF(F49+H49=0,0,1)+IF(I49&gt;K49,2,"0")+IF(I49=K49,1)*IF(I49+K49=0,0,1)+IF(L49&gt;N49,2,"0")+IF(L49=N49,1)*IF(L49+N49=0,0,1)+IF(O49&gt;Q49,2,"0")+IF(O49=Q49,1)*IF(O49+Q49=0,0,1)+IF(R49&gt;T49,2,"0")+IF(R49=T49,1)*IF(R49+T49=0,0,1)+IF(U49&gt;W49,2,"0")+IF(U49=W49,1)*IF(U49+W49=0,0,1)+IF(AA49&gt;AC49,2,"0")+IF(AA49=AC49,1)*IF(AA49+AC49=0,0,1)+IF(AD49&gt;AF49,2,"0")+IF(AD49=AF49,1)*IF(AD49+AF49=0,0,1)+IF(AG49&gt;AI49,2,"0")+IF(AG49=AI49,1)*IF(AG49+AI49=0,0,1)+IF(AJ49&gt;AL49,2,"0")+IF(AJ49=AL49,1)*IF(AJ49+AL49=0,0,1)+IF(AM49&gt;AO49,2,"0")+IF(AM49=AO49,1)*IF(AM49+AO49=0,0,1)+IF(AP49&gt;AR49,2,"0")+IF(AP49=AR49,1)*IF(AP49+AR49=0,0,1)+IF(AS49&gt;AU49,2,"0")+IF(AS49=AU49,1)*IF(AS49+AU49=0,0,1)</f>
        <v>0</v>
      </c>
      <c r="AW49" s="251">
        <f>SUM(C49,F49,I49,L49,O49,R49,U49,AA49,AD49,AG49,AJ49,AM49,AP49,AS49)</f>
        <v>0</v>
      </c>
      <c r="AX49" s="252" t="s">
        <v>14</v>
      </c>
      <c r="AY49" s="253">
        <f>SUM(E49,H49,K49,N49,Q49,T49,W49,AC49,AF49,AI49,AL49,AO49,AR49,AU49)</f>
        <v>0</v>
      </c>
      <c r="AZ49" s="254">
        <f t="shared" si="8"/>
        <v>0</v>
      </c>
      <c r="BA49" s="356">
        <f>IF(poznámky!K35=8,poznámky!A19)+IF(poznámky!K36=8,poznámky!A20)+IF(poznámky!K37=8,poznámky!A21)+IF(poznámky!K38=8,poznámky!A22)+IF(poznámky!K39=8,poznámky!A23)+IF(poznámky!K40=8,poznámky!A24)+IF(poznámky!K41=8,poznámky!A25)+IF(poznámky!K42=8,poznámky!A26)+IF(poznámky!K43=8,poznámky!A27)+IF(poznámky!K44=8,poznámky!A28)+IF(poznámky!K45=8,poznámky!A29)+IF(poznámky!K46=8,poznámky!A30)+IF(poznámky!K47=8,poznámky!A31)+IF(poznámky!K48=8,poznámky!A32)+IF(poznámky!K49=8,poznámky!A33)</f>
        <v>8</v>
      </c>
      <c r="BB49" s="255" t="s">
        <v>21</v>
      </c>
      <c r="BC49" s="256">
        <f t="shared" si="9"/>
        <v>0</v>
      </c>
      <c r="BD49" s="370" t="e">
        <f>SUM(AV49,poznámky!E24)</f>
        <v>#VALUE!</v>
      </c>
      <c r="BE49" s="371">
        <f>SUM(AW49,poznámky!F24)</f>
        <v>0</v>
      </c>
      <c r="BF49" s="372" t="s">
        <v>14</v>
      </c>
      <c r="BG49" s="373">
        <f>SUM(AY49,poznámky!H24)</f>
        <v>0</v>
      </c>
      <c r="BH49" s="74">
        <f t="shared" si="10"/>
        <v>0</v>
      </c>
      <c r="BI49" s="374">
        <f>IF(poznámky!S35=1,poznámky!A19)+IF(poznámky!S36=1,poznámky!A20)+IF(poznámky!S37=1,poznámky!A21)+IF(poznámky!S38=1,poznámky!A22)+IF(poznámky!S39=1,poznámky!A23)+IF(poznámky!S40=1,poznámky!A24)+IF(poznámky!S41=1,poznámky!A25)+IF(poznámky!S42=1,poznámky!A26)+IF(poznámky!S43=1,poznámky!A27)+IF(poznámky!S44=1,poznámky!A28)+IF(poznámky!S45=1,poznámky!A29)+IF(poznámky!S46=1,poznámky!A30)+IF(poznámky!S47=1,poznámky!A31)+IF(poznámky!S48=1,poznámky!A32)+IF(poznámky!S49=1,poznámky!A33)</f>
        <v>1</v>
      </c>
      <c r="BJ49" s="66" t="s">
        <v>21</v>
      </c>
      <c r="BK49" s="67">
        <f t="shared" si="11"/>
        <v>0</v>
      </c>
      <c r="BM49" s="385"/>
    </row>
    <row r="50" spans="1:71" ht="21.75" customHeight="1">
      <c r="A50" s="44">
        <v>9</v>
      </c>
      <c r="B50" s="366">
        <f>poznámky!D32</f>
        <v>0</v>
      </c>
      <c r="C50" s="192"/>
      <c r="D50" s="193" t="s">
        <v>14</v>
      </c>
      <c r="E50" s="194"/>
      <c r="F50" s="192"/>
      <c r="G50" s="193" t="s">
        <v>14</v>
      </c>
      <c r="H50" s="194"/>
      <c r="I50" s="192"/>
      <c r="J50" s="193" t="s">
        <v>14</v>
      </c>
      <c r="K50" s="194"/>
      <c r="L50" s="192"/>
      <c r="M50" s="193" t="s">
        <v>14</v>
      </c>
      <c r="N50" s="194"/>
      <c r="O50" s="192"/>
      <c r="P50" s="193" t="s">
        <v>14</v>
      </c>
      <c r="Q50" s="194"/>
      <c r="R50" s="192"/>
      <c r="S50" s="193" t="s">
        <v>14</v>
      </c>
      <c r="T50" s="194"/>
      <c r="U50" s="192"/>
      <c r="V50" s="193" t="s">
        <v>14</v>
      </c>
      <c r="W50" s="194"/>
      <c r="X50" s="192"/>
      <c r="Y50" s="193" t="s">
        <v>14</v>
      </c>
      <c r="Z50" s="194"/>
      <c r="AA50" s="647" t="s">
        <v>24</v>
      </c>
      <c r="AB50" s="647"/>
      <c r="AC50" s="647"/>
      <c r="AD50" s="60">
        <f>AC51</f>
        <v>0</v>
      </c>
      <c r="AE50" s="61" t="s">
        <v>14</v>
      </c>
      <c r="AF50" s="84">
        <f>AA51</f>
        <v>0</v>
      </c>
      <c r="AG50" s="60">
        <f>AC52</f>
        <v>0</v>
      </c>
      <c r="AH50" s="61" t="s">
        <v>14</v>
      </c>
      <c r="AI50" s="84">
        <f>AA52</f>
        <v>0</v>
      </c>
      <c r="AJ50" s="60">
        <f>AC53</f>
        <v>0</v>
      </c>
      <c r="AK50" s="61" t="s">
        <v>14</v>
      </c>
      <c r="AL50" s="62">
        <f>AA53</f>
        <v>0</v>
      </c>
      <c r="AM50" s="60">
        <f>AC54</f>
        <v>0</v>
      </c>
      <c r="AN50" s="61" t="s">
        <v>14</v>
      </c>
      <c r="AO50" s="62">
        <f>AA54</f>
        <v>0</v>
      </c>
      <c r="AP50" s="60">
        <f>AC55</f>
        <v>0</v>
      </c>
      <c r="AQ50" s="61" t="s">
        <v>14</v>
      </c>
      <c r="AR50" s="84">
        <f>AA55</f>
        <v>0</v>
      </c>
      <c r="AS50" s="60">
        <f>AC56</f>
        <v>0</v>
      </c>
      <c r="AT50" s="61" t="s">
        <v>14</v>
      </c>
      <c r="AU50" s="62">
        <f>AA56</f>
        <v>0</v>
      </c>
      <c r="AV50" s="250">
        <f>IF(C50&gt;E50,2,"0")+IF(C50=E50,1)*IF(C50+E50=0,0,1)+IF(F50&gt;H50,2,"0")+IF(F50=H50,1)*IF(F50+H50=0,0,1)+IF(I50&gt;K50,2,"0")+IF(I50=K50,1)*IF(I50+K50=0,0,1)+IF(L50&gt;N50,2,"0")+IF(L50=N50,1)*IF(L50+N50=0,0,1)+IF(O50&gt;Q50,2,"0")+IF(O50=Q50,1)*IF(O50+Q50=0,0,1)+IF(R50&gt;T50,2,"0")+IF(R50=T50,1)*IF(R50+T50=0,0,1)+IF(U50&gt;W50,2,"0")+IF(U50=W50,1)*IF(U50+W50=0,0,1)+IF(X50&gt;Z50,2,"0")+IF(X50=Z50,1)*IF(X50+Z50=0,0,1)+IF(AD50&gt;AF50,2,"0")+IF(AD50=AF50,1)*IF(AD50+AF50=0,0,1)+IF(AG50&gt;AI50,2,"0")+IF(AG50=AI50,1)*IF(AG50+AI50=0,0,1)+IF(AJ50&gt;AL50,2,"0")+IF(AJ50=AL50,1)*IF(AJ50+AL50=0,0,1)+IF(AM50&gt;AO50,2,"0")+IF(AM50=AO50,1)*IF(AM50+AO50=0,0,1)+IF(AP50&gt;AR50,2,"0")+IF(AP50=AR50,1)*IF(AP50+AR50=0,0,1)+IF(AS50&gt;AU50,2,"0")+IF(AS50=AU50,1)*IF(AS50+AU50=0,0,1)</f>
        <v>0</v>
      </c>
      <c r="AW50" s="251">
        <f>SUM(C50,F50,I50,L50,O50,R50,U50,X50,AD50,AG50,AJ50,AM50,AP50,AS50)</f>
        <v>0</v>
      </c>
      <c r="AX50" s="252" t="s">
        <v>14</v>
      </c>
      <c r="AY50" s="253">
        <f>SUM(E50,H50,K50,N50,Q50,T50,W50,Z50,AF50,AI50,AL50,AO50,AR50,AU50)</f>
        <v>0</v>
      </c>
      <c r="AZ50" s="254">
        <f t="shared" si="8"/>
        <v>0</v>
      </c>
      <c r="BA50" s="356">
        <f>IF(poznámky!K35=9,poznámky!A19)+IF(poznámky!K36=9,poznámky!A20)+IF(poznámky!K37=9,poznámky!A21)+IF(poznámky!K38=9,poznámky!A22)+IF(poznámky!K39=9,poznámky!A23)+IF(poznámky!K40=9,poznámky!A24)+IF(poznámky!K41=9,poznámky!A25)+IF(poznámky!K42=9,poznámky!A26)+IF(poznámky!K43=9,poznámky!A27)+IF(poznámky!K44=9,poznámky!A28)+IF(poznámky!K45=9,poznámky!A29)+IF(poznámky!K46=9,poznámky!A30)+IF(poznámky!K47=9,poznámky!A31)+IF(poznámky!K48=9,poznámky!A32)+IF(poznámky!K49=9,poznámky!A33)</f>
        <v>9</v>
      </c>
      <c r="BB50" s="255" t="s">
        <v>21</v>
      </c>
      <c r="BC50" s="256">
        <f t="shared" si="9"/>
        <v>0</v>
      </c>
      <c r="BD50" s="370" t="e">
        <f>SUM(AV50,poznámky!E25)</f>
        <v>#VALUE!</v>
      </c>
      <c r="BE50" s="371">
        <f>SUM(AW50,poznámky!F25)</f>
        <v>0</v>
      </c>
      <c r="BF50" s="372" t="s">
        <v>14</v>
      </c>
      <c r="BG50" s="373">
        <f>SUM(AY50,poznámky!H25)</f>
        <v>0</v>
      </c>
      <c r="BH50" s="74">
        <f t="shared" si="10"/>
        <v>0</v>
      </c>
      <c r="BI50" s="374">
        <f>IF(poznámky!S35=1,poznámky!A19)+IF(poznámky!S36=1,poznámky!A20)+IF(poznámky!S37=1,poznámky!A21)+IF(poznámky!S38=1,poznámky!A22)+IF(poznámky!S39=1,poznámky!A23)+IF(poznámky!S40=1,poznámky!A24)+IF(poznámky!S41=1,poznámky!A25)+IF(poznámky!S42=1,poznámky!A26)+IF(poznámky!S43=1,poznámky!A27)+IF(poznámky!S44=1,poznámky!A28)+IF(poznámky!S45=1,poznámky!A29)+IF(poznámky!S46=1,poznámky!A30)+IF(poznámky!S47=1,poznámky!A31)+IF(poznámky!S48=1,poznámky!A32)+IF(poznámky!S49=1,poznámky!A33)</f>
        <v>1</v>
      </c>
      <c r="BJ50" s="66" t="s">
        <v>21</v>
      </c>
      <c r="BK50" s="67">
        <f t="shared" si="11"/>
        <v>0</v>
      </c>
      <c r="BM50" s="385"/>
    </row>
    <row r="51" spans="1:71" ht="21.75" customHeight="1">
      <c r="A51" s="44">
        <v>10</v>
      </c>
      <c r="B51" s="366">
        <f>poznámky!D33</f>
        <v>0</v>
      </c>
      <c r="C51" s="60"/>
      <c r="D51" s="61" t="s">
        <v>14</v>
      </c>
      <c r="E51" s="84"/>
      <c r="F51" s="60"/>
      <c r="G51" s="61" t="s">
        <v>14</v>
      </c>
      <c r="H51" s="84"/>
      <c r="I51" s="60"/>
      <c r="J51" s="61" t="s">
        <v>14</v>
      </c>
      <c r="K51" s="84"/>
      <c r="L51" s="60"/>
      <c r="M51" s="61" t="s">
        <v>14</v>
      </c>
      <c r="N51" s="84"/>
      <c r="O51" s="60"/>
      <c r="P51" s="61" t="s">
        <v>14</v>
      </c>
      <c r="Q51" s="84"/>
      <c r="R51" s="60"/>
      <c r="S51" s="61" t="s">
        <v>14</v>
      </c>
      <c r="T51" s="84"/>
      <c r="U51" s="60"/>
      <c r="V51" s="61" t="s">
        <v>14</v>
      </c>
      <c r="W51" s="84"/>
      <c r="X51" s="60"/>
      <c r="Y51" s="61" t="s">
        <v>14</v>
      </c>
      <c r="Z51" s="84"/>
      <c r="AA51" s="60"/>
      <c r="AB51" s="61" t="s">
        <v>14</v>
      </c>
      <c r="AC51" s="84"/>
      <c r="AD51" s="647" t="s">
        <v>15</v>
      </c>
      <c r="AE51" s="647"/>
      <c r="AF51" s="647"/>
      <c r="AG51" s="60">
        <f>AF52</f>
        <v>0</v>
      </c>
      <c r="AH51" s="61" t="s">
        <v>14</v>
      </c>
      <c r="AI51" s="84">
        <f>AD52</f>
        <v>0</v>
      </c>
      <c r="AJ51" s="60">
        <f>AF53</f>
        <v>0</v>
      </c>
      <c r="AK51" s="61" t="s">
        <v>14</v>
      </c>
      <c r="AL51" s="62">
        <f>AD53</f>
        <v>0</v>
      </c>
      <c r="AM51" s="60">
        <f>AF54</f>
        <v>0</v>
      </c>
      <c r="AN51" s="61" t="s">
        <v>14</v>
      </c>
      <c r="AO51" s="62">
        <f>AD54</f>
        <v>0</v>
      </c>
      <c r="AP51" s="60">
        <f>AF55</f>
        <v>0</v>
      </c>
      <c r="AQ51" s="61" t="s">
        <v>14</v>
      </c>
      <c r="AR51" s="84">
        <f>AD55</f>
        <v>0</v>
      </c>
      <c r="AS51" s="60">
        <f>AF56</f>
        <v>0</v>
      </c>
      <c r="AT51" s="61" t="s">
        <v>14</v>
      </c>
      <c r="AU51" s="62">
        <f>AD56</f>
        <v>0</v>
      </c>
      <c r="AV51" s="250">
        <f>IF(C51=E51,1)*IF(C51+E51=0,0,1)+IF(C51&gt;E51,2,"0")+IF(F51&gt;H51,2,"0")+IF(F51=H51,1)*IF(F51+H51=0,0,1)+IF(I51&gt;K51,2,"0")+IF(I51=K51,1)*IF(I51+K51=0,0,1)+IF(L51&gt;N51,2,"0")+IF(L51=N51,1)*IF(L51+N51=0,0,1)+IF(O51&gt;Q51,2,"0")+IF(O51=Q51,1)*IF(O51+Q51=0,0,1)+IF(R51&gt;T51,2,"0")+IF(R51=T51,1)*IF(R51+T51=0,0,1)+IF(U51&gt;W51,2,"0")+IF(U51=W51,1)*IF(U51+W51=0,0,1)+IF(X51&gt;Z51,2,"0")+IF(X51=Z51,1)*IF(X51+Z51=0,0,1)+IF(AA51&gt;AC51,2,"0")+IF(AA51=AC51,1)*IF(AA51+AC51=0,0,1)+IF(AG51&gt;AI51,2,"0")+IF(AG51=AI51,1)*IF(AG51+AI51=0,0,1)+IF(AJ51&gt;AL51,2,"0")+IF(AJ51=AL51,1)*IF(AJ51+AL51=0,0,1)+IF(AM51&gt;AO51,2,"0")+IF(AM51=AO51,1)*IF(AM51+AO51=0,0,1)+IF(AP51&gt;AR51,2,"0")+IF(AP51=AR51,1)*IF(AP51+AR51=0,0,1)+IF(AS51&gt;AU51,2,"0")+IF(AS51=AU51,1)*IF(AS51+AU51=0,0,1)</f>
        <v>0</v>
      </c>
      <c r="AW51" s="251">
        <f>SUM(C51,F51,I51,L51,O51,R51,U51,X51,AA51,AG51,AJ51,AM51,AP51,AS51)</f>
        <v>0</v>
      </c>
      <c r="AX51" s="252" t="s">
        <v>14</v>
      </c>
      <c r="AY51" s="253">
        <f>SUM(E51,H51,K51,N51,Q51,T51,W51,Z51,AC51,AI51,AL51,AO51,AR51,AU51)</f>
        <v>0</v>
      </c>
      <c r="AZ51" s="254">
        <f t="shared" si="8"/>
        <v>0</v>
      </c>
      <c r="BA51" s="356">
        <f>IF(poznámky!K35=10,poznámky!A19)+IF(poznámky!K36=10,poznámky!A20)+IF(poznámky!K37=10,poznámky!A21)+IF(poznámky!K38=10,poznámky!A22)+IF(poznámky!K39=10,poznámky!A23)+IF(poznámky!K40=10,poznámky!A24)+IF(poznámky!K41=10,poznámky!A25)+IF(poznámky!K42=10,poznámky!A26)+IF(poznámky!K43=10,poznámky!A27)+IF(poznámky!K44=10,poznámky!A28)+IF(poznámky!K45=10,poznámky!A29)+IF(poznámky!K46=10,poznámky!A30)+IF(poznámky!K47=10,poznámky!A31)+IF(poznámky!K48=10,poznámky!A32)+IF(poznámky!K49=10,poznámky!A33)</f>
        <v>10</v>
      </c>
      <c r="BB51" s="255" t="s">
        <v>21</v>
      </c>
      <c r="BC51" s="256">
        <f t="shared" si="9"/>
        <v>0</v>
      </c>
      <c r="BD51" s="370" t="e">
        <f>SUM(AV51,poznámky!E26)</f>
        <v>#VALUE!</v>
      </c>
      <c r="BE51" s="371">
        <f>SUM(AW51,poznámky!F26)</f>
        <v>0</v>
      </c>
      <c r="BF51" s="372" t="s">
        <v>14</v>
      </c>
      <c r="BG51" s="373">
        <f>SUM(AY51,poznámky!H26)</f>
        <v>0</v>
      </c>
      <c r="BH51" s="74">
        <f t="shared" si="10"/>
        <v>0</v>
      </c>
      <c r="BI51" s="374">
        <f>IF(poznámky!S35=1,poznámky!A19)+IF(poznámky!S36=1,poznámky!A20)+IF(poznámky!S37=1,poznámky!A21)+IF(poznámky!S38=1,poznámky!A22)+IF(poznámky!S39=1,poznámky!A23)+IF(poznámky!S40=1,poznámky!A24)+IF(poznámky!S41=1,poznámky!A25)+IF(poznámky!S42=1,poznámky!A26)+IF(poznámky!S43=1,poznámky!A27)+IF(poznámky!S44=1,poznámky!A28)+IF(poznámky!S45=1,poznámky!A29)+IF(poznámky!S46=1,poznámky!A30)+IF(poznámky!S47=1,poznámky!A31)+IF(poznámky!S48=1,poznámky!A32)+IF(poznámky!S49=1,poznámky!A33)</f>
        <v>1</v>
      </c>
      <c r="BJ51" s="66" t="s">
        <v>21</v>
      </c>
      <c r="BK51" s="67">
        <f t="shared" si="11"/>
        <v>0</v>
      </c>
      <c r="BM51" s="385"/>
    </row>
    <row r="52" spans="1:71" ht="21.75" customHeight="1">
      <c r="A52" s="44">
        <v>11</v>
      </c>
      <c r="B52" s="366">
        <f>poznámky!D34</f>
        <v>0</v>
      </c>
      <c r="C52" s="175"/>
      <c r="D52" s="61" t="s">
        <v>14</v>
      </c>
      <c r="E52" s="84"/>
      <c r="F52" s="175"/>
      <c r="G52" s="61" t="s">
        <v>14</v>
      </c>
      <c r="H52" s="84"/>
      <c r="I52" s="175"/>
      <c r="J52" s="61" t="s">
        <v>14</v>
      </c>
      <c r="K52" s="84"/>
      <c r="L52" s="175"/>
      <c r="M52" s="61" t="s">
        <v>14</v>
      </c>
      <c r="N52" s="84"/>
      <c r="O52" s="175"/>
      <c r="P52" s="61" t="s">
        <v>14</v>
      </c>
      <c r="Q52" s="84"/>
      <c r="R52" s="175"/>
      <c r="S52" s="61" t="s">
        <v>14</v>
      </c>
      <c r="T52" s="84"/>
      <c r="U52" s="175"/>
      <c r="V52" s="61" t="s">
        <v>14</v>
      </c>
      <c r="W52" s="84"/>
      <c r="X52" s="175"/>
      <c r="Y52" s="61" t="s">
        <v>14</v>
      </c>
      <c r="Z52" s="84"/>
      <c r="AA52" s="175"/>
      <c r="AB52" s="61" t="s">
        <v>14</v>
      </c>
      <c r="AC52" s="84"/>
      <c r="AD52" s="60"/>
      <c r="AE52" s="61" t="s">
        <v>14</v>
      </c>
      <c r="AF52" s="84"/>
      <c r="AG52" s="647"/>
      <c r="AH52" s="647"/>
      <c r="AI52" s="647"/>
      <c r="AJ52" s="60">
        <f>AI53</f>
        <v>0</v>
      </c>
      <c r="AK52" s="61" t="s">
        <v>14</v>
      </c>
      <c r="AL52" s="62">
        <f>AG53</f>
        <v>0</v>
      </c>
      <c r="AM52" s="60">
        <f>AI54</f>
        <v>0</v>
      </c>
      <c r="AN52" s="61" t="s">
        <v>14</v>
      </c>
      <c r="AO52" s="62">
        <f>AG54</f>
        <v>0</v>
      </c>
      <c r="AP52" s="60">
        <f>AI55</f>
        <v>0</v>
      </c>
      <c r="AQ52" s="61" t="s">
        <v>14</v>
      </c>
      <c r="AR52" s="85">
        <f>AG55</f>
        <v>0</v>
      </c>
      <c r="AS52" s="60">
        <f>AI56</f>
        <v>0</v>
      </c>
      <c r="AT52" s="61" t="s">
        <v>14</v>
      </c>
      <c r="AU52" s="62">
        <f>AG56</f>
        <v>0</v>
      </c>
      <c r="AV52" s="250">
        <f>IF(C52&gt;E52,2,"0")+IF(C52=E52,1)*IF(C52+E52=0,0,1)+IF(F52&gt;H52,2,"0")+IF(F52=H52,1)*IF(F52+H52=0,0,1)+IF(I52&gt;K52,2,"0")+IF(I52=K52,1)*IF(I52+K52=0,0,1)+IF(L52&gt;N52,2,"0")+IF(L52=N52,1)*IF(L52+N52=0,0,1)+IF(O52&gt;Q52,2,"0")+IF(O52=Q52,1)*IF(O52+Q52=0,0,1)+IF(R52&gt;T52,2,"0")+IF(R52=T52,1)*IF(R52+T52=0,0,1)+IF(U52&gt;W52,2,"0")+IF(U52=W52,1)*IF(U52+W52=0,0,1)+IF(X52&gt;Z52,2,"0")+IF(X52=Z52,1)*IF(X52+Z52=0,0,1)+IF(AA52&gt;AC52,2,"0")+IF(AA52=AC52,1)*IF(AA52+AC52=0,0,1)+IF(AD52&gt;AF52,2,"0")+IF(AD52=AF52,1)*IF(AD52+AF52=0,0,1)+IF(AJ52&gt;AL52,2,"0")+IF(AJ52=AL52,1)*IF(AJ52+AL52=0,0,1)+IF(AM52&gt;AO52,2,"0")+IF(AM52=AO52,1)*IF(AM52+AO52=0,0,1)+IF(AP52&gt;AR52,2,"0")+IF(AP52=AR52,1)*IF(AP52+AR52=0,0,1)+IF(AS52&gt;AU52,2,"0")+IF(AS52=AU52,1)*IF(AS52+AU52=0,0,1)</f>
        <v>0</v>
      </c>
      <c r="AW52" s="251">
        <f>SUM(C52,F52,I52,L52,O52,R52,U52,X52,AA52,AD52,AJ52,AM52,AP52,AS52)</f>
        <v>0</v>
      </c>
      <c r="AX52" s="252" t="s">
        <v>14</v>
      </c>
      <c r="AY52" s="253">
        <f>SUM(E52,H52,K52,N52,Q52,T52,W52,Z52,AC52,AF52,AL52,AO52,AR52,AU52)</f>
        <v>0</v>
      </c>
      <c r="AZ52" s="254">
        <f t="shared" si="8"/>
        <v>0</v>
      </c>
      <c r="BA52" s="356">
        <f>IF(poznámky!K35=11,poznámky!A19)+IF(poznámky!K36=11,poznámky!A20)+IF(poznámky!K37=11,poznámky!A21)+IF(poznámky!K38=11,poznámky!A22)+IF(poznámky!K39=11,poznámky!A23)+IF(poznámky!K40=11,poznámky!A24)+IF(poznámky!K41=11,poznámky!A25)+IF(poznámky!K42=11,poznámky!A26)+IF(poznámky!K43=11,poznámky!A27)+IF(poznámky!K44=11,poznámky!A28)+IF(poznámky!K45=11,poznámky!A29)+IF(poznámky!K46=11,poznámky!A30)+IF(poznámky!K47=11,poznámky!A31)+IF(poznámky!K48=11,poznámky!A32)+IF(poznámky!K49=11,poznámky!A33)</f>
        <v>11</v>
      </c>
      <c r="BB52" s="255" t="s">
        <v>21</v>
      </c>
      <c r="BC52" s="256">
        <f t="shared" si="9"/>
        <v>0</v>
      </c>
      <c r="BD52" s="370" t="e">
        <f>SUM(AV52,poznámky!E27)</f>
        <v>#VALUE!</v>
      </c>
      <c r="BE52" s="371">
        <f>SUM(AW52,poznámky!F27)</f>
        <v>0</v>
      </c>
      <c r="BF52" s="372" t="s">
        <v>14</v>
      </c>
      <c r="BG52" s="373">
        <f>SUM(AY52,poznámky!H27)</f>
        <v>0</v>
      </c>
      <c r="BH52" s="74">
        <f t="shared" si="10"/>
        <v>0</v>
      </c>
      <c r="BI52" s="374">
        <f>IF(poznámky!S35=1,poznámky!A19)+IF(poznámky!S36=1,poznámky!A20)+IF(poznámky!S37=1,poznámky!A21)+IF(poznámky!S38=1,poznámky!A22)+IF(poznámky!S39=1,poznámky!A23)+IF(poznámky!S40=1,poznámky!A24)+IF(poznámky!S41=1,poznámky!A25)+IF(poznámky!S42=1,poznámky!A26)+IF(poznámky!S43=1,poznámky!A27)+IF(poznámky!S44=1,poznámky!A28)+IF(poznámky!S45=1,poznámky!A29)+IF(poznámky!S46=1,poznámky!A30)+IF(poznámky!S47=1,poznámky!A31)+IF(poznámky!S48=1,poznámky!A32)+IF(poznámky!S49=1,poznámky!A33)</f>
        <v>1</v>
      </c>
      <c r="BJ52" s="66" t="s">
        <v>21</v>
      </c>
      <c r="BK52" s="67">
        <f t="shared" si="11"/>
        <v>0</v>
      </c>
      <c r="BM52" s="385"/>
    </row>
    <row r="53" spans="1:71" ht="21.75" customHeight="1">
      <c r="A53" s="44">
        <v>12</v>
      </c>
      <c r="B53" s="366">
        <f>poznámky!D35</f>
        <v>0</v>
      </c>
      <c r="C53" s="60"/>
      <c r="D53" s="61" t="s">
        <v>14</v>
      </c>
      <c r="E53" s="84"/>
      <c r="F53" s="60"/>
      <c r="G53" s="61" t="s">
        <v>14</v>
      </c>
      <c r="H53" s="84"/>
      <c r="I53" s="60"/>
      <c r="J53" s="61" t="s">
        <v>14</v>
      </c>
      <c r="K53" s="84"/>
      <c r="L53" s="60"/>
      <c r="M53" s="61" t="s">
        <v>14</v>
      </c>
      <c r="N53" s="84"/>
      <c r="O53" s="60"/>
      <c r="P53" s="61" t="s">
        <v>14</v>
      </c>
      <c r="Q53" s="84"/>
      <c r="R53" s="60"/>
      <c r="S53" s="61" t="s">
        <v>14</v>
      </c>
      <c r="T53" s="84"/>
      <c r="U53" s="60"/>
      <c r="V53" s="61" t="s">
        <v>14</v>
      </c>
      <c r="W53" s="84"/>
      <c r="X53" s="60"/>
      <c r="Y53" s="61" t="s">
        <v>14</v>
      </c>
      <c r="Z53" s="84"/>
      <c r="AA53" s="60"/>
      <c r="AB53" s="61" t="s">
        <v>14</v>
      </c>
      <c r="AC53" s="84"/>
      <c r="AD53" s="60"/>
      <c r="AE53" s="61" t="s">
        <v>14</v>
      </c>
      <c r="AF53" s="84"/>
      <c r="AG53" s="60"/>
      <c r="AH53" s="61" t="s">
        <v>14</v>
      </c>
      <c r="AI53" s="84"/>
      <c r="AJ53" s="646">
        <v>2</v>
      </c>
      <c r="AK53" s="646"/>
      <c r="AL53" s="675"/>
      <c r="AM53" s="175">
        <f>AL54</f>
        <v>0</v>
      </c>
      <c r="AN53" s="61" t="s">
        <v>14</v>
      </c>
      <c r="AO53" s="85">
        <f>AJ54</f>
        <v>0</v>
      </c>
      <c r="AP53" s="175">
        <f>AL55</f>
        <v>0</v>
      </c>
      <c r="AQ53" s="61" t="s">
        <v>14</v>
      </c>
      <c r="AR53" s="84">
        <f>AJ55</f>
        <v>0</v>
      </c>
      <c r="AS53" s="60">
        <f>AL56</f>
        <v>0</v>
      </c>
      <c r="AT53" s="61" t="s">
        <v>14</v>
      </c>
      <c r="AU53" s="64">
        <f>AJ56</f>
        <v>0</v>
      </c>
      <c r="AV53" s="250">
        <f>IF(C53&gt;E53,2,"0")+IF(C53=E53,1)*IF(C53+E53=0,0,1)+IF(F53&gt;H53,2,"0")+IF(F53=H53,1)*IF(F53+H53=0,0,1)+IF(I53&gt;K53,2,"0")+IF(I53=K53,1)*IF(I53+K53=0,0,1)+IF(L53&gt;N53,2,"0")+IF(L53=N53,1)*IF(L53+N53=0,0,1)+IF(O53&gt;Q53,2,"0")+IF(O53=Q53,1)*IF(O53+Q53=0,0,1)+IF(R53&gt;T53,2,"0")+IF(R53=T53,1)*IF(R53+T53=0,0,1)+IF(U53&gt;W53,2,"0")+IF(U53=W53,1)*IF(U53+W53=0,0,1)+IF(X53&gt;Z53,2,"0")+IF(X53=Z53,1)*IF(X53+Z53=0,0,1)+IF(AA53&gt;AC53,2,"0")+IF(AA53=AC53,1)*IF(AA53+AC53=0,0,1)+IF(AD53&gt;AF53,2,"0")+IF(AD53=AF53,1)*IF(AD53+AF53=0,0,1)+IF(AG53&gt;AI53,2,"0")+IF(AG53=AI53,1)*IF(AG53+AI53=0,0,1)+IF(AM53&gt;AO53,2,"0")+IF(AM53=AO53,1)*IF(AM53+AO53=0,0,1)+IF(AP53&gt;AR53,2,"0")+IF(AP53=AR53,1)*IF(AP53+AR53=0,0,1)+IF(AS53&gt;AU53,2,"0")+IF(AS53=AU53,1)*IF(AS53+AU53=0,0,1)</f>
        <v>0</v>
      </c>
      <c r="AW53" s="251">
        <f>SUM(C53,F53,I53,L53,O53,R53,U53,X53,AA53,AD53,AG53,AM53,AP53,AS53)</f>
        <v>0</v>
      </c>
      <c r="AX53" s="252" t="s">
        <v>14</v>
      </c>
      <c r="AY53" s="253">
        <f>SUM(E53,H53,K53,N53,Q53,T53,W53,Z53,AC53,AF53,AI53,AO53,AR53,AU53)</f>
        <v>0</v>
      </c>
      <c r="AZ53" s="254">
        <f>AW53-AY53</f>
        <v>0</v>
      </c>
      <c r="BA53" s="356">
        <f>IF(poznámky!K35=12,poznámky!A19)+IF(poznámky!K36=12,poznámky!A20)+IF(poznámky!K37=12,poznámky!A21)+IF(poznámky!K38=12,poznámky!A22)+IF(poznámky!K39=12,poznámky!A23)+IF(poznámky!K40=12,poznámky!A24)+IF(poznámky!K41=12,poznámky!A25)+IF(poznámky!K42=12,poznámky!A26)+IF(poznámky!K43=12,poznámky!A27)+IF(poznámky!K44=12,poznámky!A28)+IF(poznámky!K45=12,poznámky!A29)+IF(poznámky!K46=12,poznámky!A30)+IF(poznámky!K47=12,poznámky!A31)+IF(poznámky!K48=12,poznámky!A32)+IF(poznámky!K49=12,poznámky!A33)</f>
        <v>12</v>
      </c>
      <c r="BB53" s="255" t="s">
        <v>21</v>
      </c>
      <c r="BC53" s="256">
        <f t="shared" si="9"/>
        <v>0</v>
      </c>
      <c r="BD53" s="370" t="e">
        <f>SUM(AV53,poznámky!E28)</f>
        <v>#VALUE!</v>
      </c>
      <c r="BE53" s="371">
        <f>SUM(AW53,poznámky!F28)</f>
        <v>0</v>
      </c>
      <c r="BF53" s="372" t="s">
        <v>14</v>
      </c>
      <c r="BG53" s="373">
        <f>SUM(AY53,poznámky!H28)</f>
        <v>0</v>
      </c>
      <c r="BH53" s="74">
        <f t="shared" si="10"/>
        <v>0</v>
      </c>
      <c r="BI53" s="374">
        <f>IF(poznámky!S35=1,poznámky!A19)+IF(poznámky!S36=1,poznámky!A20)+IF(poznámky!S37=1,poznámky!A21)+IF(poznámky!S38=1,poznámky!A22)+IF(poznámky!S39=1,poznámky!A23)+IF(poznámky!S40=1,poznámky!A24)+IF(poznámky!S41=1,poznámky!A25)+IF(poznámky!S42=1,poznámky!A26)+IF(poznámky!S43=1,poznámky!A27)+IF(poznámky!S44=1,poznámky!A28)+IF(poznámky!S45=1,poznámky!A29)+IF(poznámky!S46=1,poznámky!A30)+IF(poznámky!S47=1,poznámky!A31)+IF(poznámky!S48=1,poznámky!A32)+IF(poznámky!S49=1,poznámky!A33)</f>
        <v>1</v>
      </c>
      <c r="BJ53" s="66" t="s">
        <v>21</v>
      </c>
      <c r="BK53" s="67">
        <f t="shared" si="11"/>
        <v>0</v>
      </c>
      <c r="BM53" s="385"/>
    </row>
    <row r="54" spans="1:71" ht="21.75" customHeight="1">
      <c r="A54" s="44">
        <v>13</v>
      </c>
      <c r="B54" s="366">
        <f>poznámky!D36</f>
        <v>0</v>
      </c>
      <c r="C54" s="195"/>
      <c r="D54" s="81" t="s">
        <v>14</v>
      </c>
      <c r="E54" s="196"/>
      <c r="F54" s="195"/>
      <c r="G54" s="81" t="s">
        <v>14</v>
      </c>
      <c r="H54" s="196"/>
      <c r="I54" s="195"/>
      <c r="J54" s="81" t="s">
        <v>14</v>
      </c>
      <c r="K54" s="196"/>
      <c r="L54" s="195"/>
      <c r="M54" s="81" t="s">
        <v>14</v>
      </c>
      <c r="N54" s="196"/>
      <c r="O54" s="195"/>
      <c r="P54" s="81" t="s">
        <v>14</v>
      </c>
      <c r="Q54" s="196"/>
      <c r="R54" s="195"/>
      <c r="S54" s="81" t="s">
        <v>14</v>
      </c>
      <c r="T54" s="196"/>
      <c r="U54" s="195"/>
      <c r="V54" s="81" t="s">
        <v>14</v>
      </c>
      <c r="W54" s="196"/>
      <c r="X54" s="195"/>
      <c r="Y54" s="81" t="s">
        <v>14</v>
      </c>
      <c r="Z54" s="196"/>
      <c r="AA54" s="195"/>
      <c r="AB54" s="81" t="s">
        <v>14</v>
      </c>
      <c r="AC54" s="196"/>
      <c r="AD54" s="195"/>
      <c r="AE54" s="81" t="s">
        <v>14</v>
      </c>
      <c r="AF54" s="196"/>
      <c r="AG54" s="195"/>
      <c r="AH54" s="81" t="s">
        <v>14</v>
      </c>
      <c r="AI54" s="196"/>
      <c r="AJ54" s="195"/>
      <c r="AK54" s="81" t="s">
        <v>14</v>
      </c>
      <c r="AL54" s="47"/>
      <c r="AM54" s="646">
        <v>0</v>
      </c>
      <c r="AN54" s="646"/>
      <c r="AO54" s="675"/>
      <c r="AP54" s="195">
        <f>AO55</f>
        <v>0</v>
      </c>
      <c r="AQ54" s="81" t="s">
        <v>14</v>
      </c>
      <c r="AR54" s="84">
        <f>AM55</f>
        <v>0</v>
      </c>
      <c r="AS54" s="60">
        <f>AO56</f>
        <v>0</v>
      </c>
      <c r="AT54" s="61" t="s">
        <v>14</v>
      </c>
      <c r="AU54" s="47">
        <f>AM56</f>
        <v>0</v>
      </c>
      <c r="AV54" s="250">
        <f>IF(C54&gt;E54,2,"0")+IF(C54=E54,1)*IF(C54+E54=0,0,1)+IF(F54&gt;H54,2,"0")+IF(F54=H54,1)*IF(F54+H54=0,0,1)+IF(I54&gt;K54,2,"0")+IF(I54=K54,1)*IF(I54+K54=0,0,1)+IF(L54&gt;N54,2,"0")+IF(L54=N54,1)*IF(L54+N54=0,0,1)+IF(O54&gt;Q54,2,"0")+IF(O54=Q54,1)*IF(O54+Q54=0,0,1)+IF(R54&gt;T54,2,"0")+IF(R54=T54,1)*IF(R54+T54=0,0,1)+IF(U54&gt;W54,2,"0")+IF(U54=W54,1)*IF(U54+W54=0,0,1)+IF(X54&gt;Z54,2,"0")+IF(X54=Z54,1)*IF(X54+Z54=0,0,1)+IF(AA54&gt;AC54,2,"0")+IF(AA54=AC54,1)*IF(AA54+AC54=0,0,1)+IF(AD54&gt;AF54,2,"0")+IF(AD54=AF54,1)*IF(AD54+AF54=0,0,1)+IF(AG54&gt;AI54,2,"0")+IF(AG54=AI54,1)*IF(AG54+AI54=0,0,1)+IF(AJ54&gt;AL54,2,"0")+IF(AJ54=AL54,1)*IF(AJ54+AL54=0,0,1)+IF(AP54&gt;AR54,2,"0")+IF(AP54=AR54,1)*IF(AP54+AR54=0,0,1)+IF(AS54&gt;AU54,2,"0")+IF(AS54=AU54,1)*IF(AS54+AU54=0,0,1)</f>
        <v>0</v>
      </c>
      <c r="AW54" s="251">
        <f>SUM(C54,F54,I54,L54,O54,R54,U54,X54,AA54,AD54,AG54,AJ54,AP54,AS54)</f>
        <v>0</v>
      </c>
      <c r="AX54" s="257" t="s">
        <v>14</v>
      </c>
      <c r="AY54" s="253">
        <f>SUM(E54,H54,K54,N54,Q54,T54,W54,Z54,AC54,AF54,AI54,AL54,AR54,AU54)</f>
        <v>0</v>
      </c>
      <c r="AZ54" s="258">
        <f>AW54-AY54</f>
        <v>0</v>
      </c>
      <c r="BA54" s="357">
        <f>IF(poznámky!K35=13,poznámky!A19)+IF(poznámky!K36=13,poznámky!A20)+IF(poznámky!K37=13,poznámky!A21)+IF(poznámky!K38=13,poznámky!A22)+IF(poznámky!K39=13,poznámky!A23)+IF(poznámky!K40=13,poznámky!A24)+IF(poznámky!K41=13,poznámky!A25)+IF(poznámky!K42=13,poznámky!A26)+IF(poznámky!K43=13,poznámky!A27)+IF(poznámky!K44=13,poznámky!A28)+IF(poznámky!K45=13,poznámky!A29)+IF(poznámky!K46=13,poznámky!A30)+IF(poznámky!K47=13,poznámky!A31)+IF(poznámky!K48=13,poznámky!A32)+IF(poznámky!K49=13,poznámky!A33)</f>
        <v>13</v>
      </c>
      <c r="BB54" s="255" t="s">
        <v>21</v>
      </c>
      <c r="BC54" s="256">
        <f t="shared" si="9"/>
        <v>0</v>
      </c>
      <c r="BD54" s="370" t="e">
        <f>SUM(AV54,poznámky!E29)</f>
        <v>#VALUE!</v>
      </c>
      <c r="BE54" s="371">
        <f>SUM(AW54,poznámky!F29)</f>
        <v>0</v>
      </c>
      <c r="BF54" s="372" t="s">
        <v>14</v>
      </c>
      <c r="BG54" s="373">
        <f>SUM(AY54,poznámky!H29)</f>
        <v>0</v>
      </c>
      <c r="BH54" s="74">
        <f t="shared" si="10"/>
        <v>0</v>
      </c>
      <c r="BI54" s="374">
        <f>IF(poznámky!S35=1,poznámky!A19)+IF(poznámky!S36=1,poznámky!A20)+IF(poznámky!S37=1,poznámky!A21)+IF(poznámky!S38=1,poznámky!A22)+IF(poznámky!S39=1,poznámky!A23)+IF(poznámky!S40=1,poznámky!A24)+IF(poznámky!S41=1,poznámky!A25)+IF(poznámky!S42=1,poznámky!A26)+IF(poznámky!S43=1,poznámky!A27)+IF(poznámky!S44=1,poznámky!A28)+IF(poznámky!S45=1,poznámky!A29)+IF(poznámky!S46=1,poznámky!A30)+IF(poznámky!S47=1,poznámky!A31)+IF(poznámky!S48=1,poznámky!A32)+IF(poznámky!S49=1,poznámky!A33)</f>
        <v>1</v>
      </c>
      <c r="BJ54" s="66" t="s">
        <v>21</v>
      </c>
      <c r="BK54" s="67">
        <f t="shared" si="11"/>
        <v>0</v>
      </c>
      <c r="BM54" s="385"/>
    </row>
    <row r="55" spans="1:71" ht="21.75" customHeight="1">
      <c r="A55" s="44">
        <v>14</v>
      </c>
      <c r="B55" s="366">
        <f>poznámky!D37</f>
        <v>0</v>
      </c>
      <c r="C55" s="195"/>
      <c r="D55" s="81" t="s">
        <v>14</v>
      </c>
      <c r="E55" s="196"/>
      <c r="F55" s="195"/>
      <c r="G55" s="81" t="s">
        <v>14</v>
      </c>
      <c r="H55" s="196"/>
      <c r="I55" s="195"/>
      <c r="J55" s="81" t="s">
        <v>14</v>
      </c>
      <c r="K55" s="196"/>
      <c r="L55" s="195"/>
      <c r="M55" s="81" t="s">
        <v>14</v>
      </c>
      <c r="N55" s="196"/>
      <c r="O55" s="195"/>
      <c r="P55" s="81" t="s">
        <v>14</v>
      </c>
      <c r="Q55" s="196"/>
      <c r="R55" s="195"/>
      <c r="S55" s="81" t="s">
        <v>14</v>
      </c>
      <c r="T55" s="196"/>
      <c r="U55" s="195"/>
      <c r="V55" s="81" t="s">
        <v>14</v>
      </c>
      <c r="W55" s="196"/>
      <c r="X55" s="195"/>
      <c r="Y55" s="81" t="s">
        <v>14</v>
      </c>
      <c r="Z55" s="196"/>
      <c r="AA55" s="195"/>
      <c r="AB55" s="81" t="s">
        <v>14</v>
      </c>
      <c r="AC55" s="196"/>
      <c r="AD55" s="195"/>
      <c r="AE55" s="81" t="s">
        <v>14</v>
      </c>
      <c r="AF55" s="196"/>
      <c r="AG55" s="195"/>
      <c r="AH55" s="81" t="s">
        <v>14</v>
      </c>
      <c r="AI55" s="196"/>
      <c r="AJ55" s="195"/>
      <c r="AK55" s="81" t="s">
        <v>14</v>
      </c>
      <c r="AL55" s="47"/>
      <c r="AM55" s="195"/>
      <c r="AN55" s="81" t="s">
        <v>14</v>
      </c>
      <c r="AO55" s="196"/>
      <c r="AP55" s="646">
        <v>1</v>
      </c>
      <c r="AQ55" s="646"/>
      <c r="AR55" s="647"/>
      <c r="AS55" s="60">
        <f>AR56</f>
        <v>0</v>
      </c>
      <c r="AT55" s="61" t="s">
        <v>14</v>
      </c>
      <c r="AU55" s="47">
        <f>AP56</f>
        <v>0</v>
      </c>
      <c r="AV55" s="250">
        <f>IF(C55&gt;E55,2,"0")+IF(C55=E55,1)*IF(C55+E55=0,0,1)+IF(F55&gt;H55,2,"0")+IF(F55=H55,1)*IF(F55+H55=0,0,1)+IF(I55&gt;K55,2,"0")+IF(I55=K55,1)*IF(I55+K55=0,0,1)+IF(L55&gt;N55,2,"0")+IF(L55=N55,1)*IF(L55+N55=0,0,1)+IF(O55&gt;Q55,2,"0")+IF(O55=Q55,1)*IF(O55+Q55=0,0,1)+IF(R55&gt;T55,2,"0")+IF(R55=T55,1)*IF(R55+T55=0,0,1)+IF(U55&gt;W55,2,"0")+IF(U55=W55,1)*IF(U55+W55=0,0,1)+IF(X55&gt;Z55,2,"0")+IF(X55=Z55,1)*IF(X55+Z55=0,0,1)+IF(AA55&gt;AC55,2,"0")+IF(AA55=AC55,1)*IF(AA55+AC55=0,0,1)+IF(AD55&gt;AF55,2,"0")+IF(AD55=AF55,1)*IF(AD55+AF55=0,0,1)+IF(AG55&gt;AI55,2,"0")+IF(AG55=AI55,1)*IF(AG55+AI55=0,0,1)+IF(AJ55&gt;AL55,2,"0")+IF(AJ55=AL55,1)*IF(AJ55+AL55=0,0,1)+IF(AM55&gt;AO55,2,"0")+IF(AM55=AO55,1)*IF(AM55+AO55=0,0,1)+IF(AS55&gt;AU55,2,"0")+IF(AS55=AU55,1)*IF(AS55+AU55=0,0,1)</f>
        <v>0</v>
      </c>
      <c r="AW55" s="251">
        <f>SUM(C55,F55,I55,L55,O55,R55,U55,X55,AA55,AD55,AG55,AJ55,AM55,AS55)</f>
        <v>0</v>
      </c>
      <c r="AX55" s="257" t="s">
        <v>14</v>
      </c>
      <c r="AY55" s="253">
        <f>SUM(E55,H55,K55,N55,Q55,T55,W55,Z55,AC55,AF55,AI55,AL55,AO55,AU55)</f>
        <v>0</v>
      </c>
      <c r="AZ55" s="258">
        <f>AW55-AY55</f>
        <v>0</v>
      </c>
      <c r="BA55" s="357">
        <f>IF(poznámky!K35=14,poznámky!A19)+IF(poznámky!K36=14,poznámky!A20)+IF(poznámky!K37=14,poznámky!A21)+IF(poznámky!K38=14,poznámky!A22)+IF(poznámky!K39=14,poznámky!A23)+IF(poznámky!K40=14,poznámky!A24)+IF(poznámky!K41=14,poznámky!A25)+IF(poznámky!K42=14,poznámky!A26)+IF(poznámky!K43=14,poznámky!A27)+IF(poznámky!K44=14,poznámky!A28)+IF(poznámky!K45=14,poznámky!A29)+IF(poznámky!K46=14,poznámky!A30)+IF(poznámky!K47=14,poznámky!A31)+IF(poznámky!K48=14,poznámky!A32)+IF(poznámky!K49=14,poznámky!A33)</f>
        <v>14</v>
      </c>
      <c r="BB55" s="255" t="s">
        <v>21</v>
      </c>
      <c r="BC55" s="256">
        <f t="shared" si="9"/>
        <v>0</v>
      </c>
      <c r="BD55" s="370" t="e">
        <f>SUM(AV55,poznámky!E30)</f>
        <v>#VALUE!</v>
      </c>
      <c r="BE55" s="371">
        <f>SUM(AW55,poznámky!F30)</f>
        <v>0</v>
      </c>
      <c r="BF55" s="372" t="s">
        <v>14</v>
      </c>
      <c r="BG55" s="373">
        <f>SUM(AY55,poznámky!H30)</f>
        <v>0</v>
      </c>
      <c r="BH55" s="74">
        <f t="shared" si="10"/>
        <v>0</v>
      </c>
      <c r="BI55" s="374">
        <f>IF(poznámky!S35=1,poznámky!A19)+IF(poznámky!S36=1,poznámky!A20)+IF(poznámky!S37=1,poznámky!A21)+IF(poznámky!S38=1,poznámky!A22)+IF(poznámky!S39=1,poznámky!A23)+IF(poznámky!S40=1,poznámky!A24)+IF(poznámky!S41=1,poznámky!A25)+IF(poznámky!S42=1,poznámky!A26)+IF(poznámky!S43=1,poznámky!A27)+IF(poznámky!S44=1,poznámky!A28)+IF(poznámky!S45=1,poznámky!A29)+IF(poznámky!S46=1,poznámky!A30)+IF(poznámky!S47=1,poznámky!A31)+IF(poznámky!S48=1,poznámky!A32)+IF(poznámky!S49=1,poznámky!A33)</f>
        <v>1</v>
      </c>
      <c r="BJ55" s="66" t="s">
        <v>21</v>
      </c>
      <c r="BK55" s="67">
        <f t="shared" si="11"/>
        <v>0</v>
      </c>
      <c r="BM55" s="385"/>
    </row>
    <row r="56" spans="1:71" ht="21.75" customHeight="1" thickBot="1">
      <c r="A56" s="45">
        <v>15</v>
      </c>
      <c r="B56" s="366">
        <f>poznámky!D38</f>
        <v>0</v>
      </c>
      <c r="C56" s="53"/>
      <c r="D56" s="54" t="s">
        <v>14</v>
      </c>
      <c r="E56" s="55"/>
      <c r="F56" s="53"/>
      <c r="G56" s="54" t="s">
        <v>14</v>
      </c>
      <c r="H56" s="55"/>
      <c r="I56" s="53"/>
      <c r="J56" s="54" t="s">
        <v>14</v>
      </c>
      <c r="K56" s="55"/>
      <c r="L56" s="53"/>
      <c r="M56" s="54" t="s">
        <v>14</v>
      </c>
      <c r="N56" s="55"/>
      <c r="O56" s="53"/>
      <c r="P56" s="54" t="s">
        <v>14</v>
      </c>
      <c r="Q56" s="55"/>
      <c r="R56" s="53"/>
      <c r="S56" s="54" t="s">
        <v>14</v>
      </c>
      <c r="T56" s="55"/>
      <c r="U56" s="53"/>
      <c r="V56" s="54" t="s">
        <v>14</v>
      </c>
      <c r="W56" s="55"/>
      <c r="X56" s="53"/>
      <c r="Y56" s="54" t="s">
        <v>14</v>
      </c>
      <c r="Z56" s="56"/>
      <c r="AA56" s="53"/>
      <c r="AB56" s="54" t="s">
        <v>14</v>
      </c>
      <c r="AC56" s="55"/>
      <c r="AD56" s="53"/>
      <c r="AE56" s="54" t="s">
        <v>14</v>
      </c>
      <c r="AF56" s="55"/>
      <c r="AG56" s="53"/>
      <c r="AH56" s="54" t="s">
        <v>14</v>
      </c>
      <c r="AI56" s="55"/>
      <c r="AJ56" s="53"/>
      <c r="AK56" s="54" t="s">
        <v>14</v>
      </c>
      <c r="AL56" s="57"/>
      <c r="AM56" s="53"/>
      <c r="AN56" s="54" t="s">
        <v>14</v>
      </c>
      <c r="AO56" s="55"/>
      <c r="AP56" s="53"/>
      <c r="AQ56" s="54" t="s">
        <v>14</v>
      </c>
      <c r="AR56" s="57"/>
      <c r="AS56" s="646">
        <v>2</v>
      </c>
      <c r="AT56" s="646"/>
      <c r="AU56" s="675"/>
      <c r="AV56" s="250">
        <f>IF(C56&gt;E56,2,"0")+IF(C56=E56,1)*IF(C56+E56=0,0,1)+IF(F56&gt;H56,2,"0")+IF(F56=H56,1)*IF(F56+H56=0,0,1)+IF(I56&gt;K56,2,"0")+IF(I56=K56,1)*IF(I56+K56=0,0,1)+IF(L56&gt;N56,2,"0")+IF(L56=N56,1)*IF(L56+N56=0,0,1)+IF(O56&gt;Q56,2,"0")+IF(O56=Q56,1)*IF(O56+Q56=0,0,1)+IF(R56&gt;T56,2,"0")+IF(R56=T56,1)*IF(R56+T56=0,0,1)+IF(U56&gt;W56,2,"0")+IF(U56=W56,1)*IF(U56+W56=0,0,1)+IF(X56&gt;Z56,2,"0")+IF(X56=Z56,1)*IF(X56+Z56=0,0,1)+IF(AA56&gt;AC56,2,"0")+IF(AA56=AC56,1)*IF(AA56+AC56=0,0,1)+IF(AD56&gt;AF56,2,"0")+IF(AD56=AF56,1)*IF(AD56+AF56=0,0,1)+IF(AG56&gt;AI56,2,"0")+IF(AG56=AI56,1)*IF(AG56+AI56=0,0,1)+IF(AJ56&gt;AL56,2,"0")+IF(AJ56=AL56,1)*IF(AJ56+AL56=0,0,1)+IF(AM56&gt;AO56,2,"0")+IF(AM56=AO56,1)*IF(AM56+AO56=0,0,1)+IF(AP56&gt;AR56,2,"0")+IF(AP56=AR56,1)*IF(AP56+AR56=0,0,1)</f>
        <v>0</v>
      </c>
      <c r="AW56" s="251">
        <f>SUM(C56,F56,I56,L56,O56,R56,U56,X56,AA56,AD56,AG56,AJ56,AM56,AP56)</f>
        <v>0</v>
      </c>
      <c r="AX56" s="259" t="s">
        <v>14</v>
      </c>
      <c r="AY56" s="253">
        <f>SUM(E56,H56,K56,N56,Q56,T56,W56,Z56,AC56,AF56,AI56,AL56,AO56,AR56)</f>
        <v>0</v>
      </c>
      <c r="AZ56" s="260">
        <f>AW56-AY56</f>
        <v>0</v>
      </c>
      <c r="BA56" s="358">
        <f>IF(poznámky!K35=15,poznámky!A19)+IF(poznámky!K36=15,poznámky!A20)+IF(poznámky!K37=15,poznámky!A21)+IF(poznámky!K38=15,poznámky!A22)+IF(poznámky!K39=15,poznámky!A23)+IF(poznámky!K40=15,poznámky!A24)+IF(poznámky!K41=15,poznámky!A25)+IF(poznámky!K42=15,poznámky!A26)+IF(poznámky!K43=15,poznámky!A27)+IF(poznámky!K44=15,poznámky!A28)+IF(poznámky!K45=15,poznámky!A29)+IF(poznámky!K46=15,poznámky!A30)+IF(poznámky!K47=15,poznámky!A31)+IF(poznámky!K48=15,poznámky!A32)+IF(poznámky!K49=15,poznámky!A33)</f>
        <v>15</v>
      </c>
      <c r="BB56" s="255" t="s">
        <v>21</v>
      </c>
      <c r="BC56" s="256">
        <f t="shared" si="9"/>
        <v>0</v>
      </c>
      <c r="BD56" s="370">
        <f>SUM(AV56,poznámky!E31)</f>
        <v>0</v>
      </c>
      <c r="BE56" s="371">
        <f>SUM(AW56,poznámky!F31)</f>
        <v>0</v>
      </c>
      <c r="BF56" s="372" t="s">
        <v>14</v>
      </c>
      <c r="BG56" s="373">
        <f>SUM(AY56,poznámky!H31)</f>
        <v>0</v>
      </c>
      <c r="BH56" s="74">
        <f t="shared" si="10"/>
        <v>0</v>
      </c>
      <c r="BI56" s="374">
        <f>IF(poznámky!S35=1,poznámky!A19)+IF(poznámky!S36=1,poznámky!A20)+IF(poznámky!S37=1,poznámky!A21)+IF(poznámky!S38=1,poznámky!A22)+IF(poznámky!S39=1,poznámky!A23)+IF(poznámky!S40=1,poznámky!A24)+IF(poznámky!S41=1,poznámky!A25)+IF(poznámky!S42=1,poznámky!A26)+IF(poznámky!S43=1,poznámky!A27)+IF(poznámky!S44=1,poznámky!A28)+IF(poznámky!S45=1,poznámky!A29)+IF(poznámky!S46=1,poznámky!A30)+IF(poznámky!S47=1,poznámky!A31)+IF(poznámky!S48=1,poznámky!A32)+IF(poznámky!S49=1,poznámky!A33)</f>
        <v>1</v>
      </c>
      <c r="BJ56" s="66" t="s">
        <v>21</v>
      </c>
      <c r="BK56" s="67">
        <f t="shared" si="11"/>
        <v>0</v>
      </c>
      <c r="BM56" s="385"/>
    </row>
    <row r="57" spans="1:71" ht="21.75" customHeight="1" thickTop="1" thickBot="1">
      <c r="A57" s="707" t="s">
        <v>76</v>
      </c>
      <c r="B57" s="707"/>
      <c r="C57" s="707"/>
      <c r="D57" s="707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7"/>
      <c r="R57" s="707"/>
      <c r="S57" s="707"/>
      <c r="T57" s="707"/>
      <c r="U57" s="707"/>
      <c r="V57" s="707"/>
      <c r="W57" s="707"/>
      <c r="X57" s="707"/>
      <c r="Y57" s="707"/>
      <c r="Z57" s="707"/>
      <c r="AA57" s="707"/>
      <c r="AB57" s="707"/>
      <c r="AC57" s="707"/>
      <c r="AD57" s="707"/>
      <c r="AE57" s="707"/>
      <c r="AF57" s="707"/>
      <c r="AG57" s="707"/>
      <c r="AH57" s="707"/>
      <c r="AI57" s="707"/>
      <c r="AJ57" s="707"/>
      <c r="AK57" s="707"/>
      <c r="AL57" s="707"/>
      <c r="AM57" s="707"/>
      <c r="AN57" s="707"/>
      <c r="AO57" s="707"/>
      <c r="AP57" s="707"/>
      <c r="AQ57" s="707"/>
      <c r="AR57" s="707"/>
      <c r="AS57" s="707"/>
      <c r="AT57" s="707"/>
      <c r="AU57" s="707"/>
      <c r="AV57" s="707"/>
      <c r="AW57" s="707"/>
      <c r="AX57" s="707"/>
      <c r="AY57" s="707"/>
      <c r="AZ57" s="707"/>
      <c r="BA57" s="707"/>
      <c r="BB57" s="707"/>
      <c r="BC57" s="707"/>
      <c r="BD57" s="65"/>
      <c r="BE57" s="65"/>
      <c r="BF57" s="65"/>
      <c r="BG57" s="65"/>
      <c r="BH57" s="65"/>
      <c r="BI57" s="65"/>
      <c r="BJ57" s="65"/>
      <c r="BK57" s="65"/>
      <c r="BM57" s="365"/>
    </row>
    <row r="58" spans="1:71" ht="21.75" customHeight="1" thickTop="1" thickBot="1">
      <c r="A58" s="672" t="s">
        <v>83</v>
      </c>
      <c r="B58" s="673"/>
      <c r="C58" s="673"/>
      <c r="D58" s="673"/>
      <c r="E58" s="673"/>
      <c r="F58" s="673"/>
      <c r="G58" s="673"/>
      <c r="H58" s="673"/>
      <c r="I58" s="673"/>
      <c r="J58" s="673"/>
      <c r="K58" s="673"/>
      <c r="L58" s="673"/>
      <c r="M58" s="673"/>
      <c r="N58" s="673"/>
      <c r="O58" s="673"/>
      <c r="P58" s="673"/>
      <c r="Q58" s="673"/>
      <c r="R58" s="673"/>
      <c r="S58" s="673"/>
      <c r="T58" s="673"/>
      <c r="U58" s="673"/>
      <c r="V58" s="673"/>
      <c r="W58" s="673"/>
      <c r="X58" s="673"/>
      <c r="Y58" s="673"/>
      <c r="Z58" s="673"/>
      <c r="AA58" s="673"/>
      <c r="AB58" s="673"/>
      <c r="AC58" s="673"/>
      <c r="AD58" s="673"/>
      <c r="AE58" s="673"/>
      <c r="AF58" s="673"/>
      <c r="AG58" s="673"/>
      <c r="AH58" s="673"/>
      <c r="AI58" s="673"/>
      <c r="AJ58" s="673"/>
      <c r="AK58" s="673"/>
      <c r="AL58" s="673"/>
      <c r="AM58" s="673"/>
      <c r="AN58" s="673"/>
      <c r="AO58" s="673"/>
      <c r="AP58" s="673"/>
      <c r="AQ58" s="673"/>
      <c r="AR58" s="673"/>
      <c r="AS58" s="673"/>
      <c r="AT58" s="673"/>
      <c r="AU58" s="674"/>
      <c r="AV58" s="750" t="s">
        <v>0</v>
      </c>
      <c r="AW58" s="751"/>
      <c r="AX58" s="751"/>
      <c r="AY58" s="751"/>
      <c r="AZ58" s="751"/>
      <c r="BA58" s="751"/>
      <c r="BB58" s="751"/>
      <c r="BC58" s="751"/>
      <c r="BD58" s="687" t="s">
        <v>19</v>
      </c>
      <c r="BE58" s="673"/>
      <c r="BF58" s="673"/>
      <c r="BG58" s="673"/>
      <c r="BH58" s="673"/>
      <c r="BI58" s="673"/>
      <c r="BJ58" s="673"/>
      <c r="BK58" s="674"/>
      <c r="BM58" s="382"/>
    </row>
    <row r="59" spans="1:71" ht="21.75" customHeight="1" thickBot="1">
      <c r="A59" s="2"/>
      <c r="B59" s="3" t="s">
        <v>20</v>
      </c>
      <c r="C59" s="669">
        <v>1</v>
      </c>
      <c r="D59" s="669"/>
      <c r="E59" s="669"/>
      <c r="F59" s="652">
        <v>2</v>
      </c>
      <c r="G59" s="652"/>
      <c r="H59" s="652"/>
      <c r="I59" s="652">
        <v>3</v>
      </c>
      <c r="J59" s="652"/>
      <c r="K59" s="652"/>
      <c r="L59" s="652">
        <v>4</v>
      </c>
      <c r="M59" s="652"/>
      <c r="N59" s="652"/>
      <c r="O59" s="652">
        <v>5</v>
      </c>
      <c r="P59" s="652"/>
      <c r="Q59" s="652"/>
      <c r="R59" s="652">
        <v>6</v>
      </c>
      <c r="S59" s="652"/>
      <c r="T59" s="652"/>
      <c r="U59" s="652">
        <v>7</v>
      </c>
      <c r="V59" s="652"/>
      <c r="W59" s="652"/>
      <c r="X59" s="652">
        <v>8</v>
      </c>
      <c r="Y59" s="652"/>
      <c r="Z59" s="652"/>
      <c r="AA59" s="652">
        <v>9</v>
      </c>
      <c r="AB59" s="652"/>
      <c r="AC59" s="652"/>
      <c r="AD59" s="652">
        <v>10</v>
      </c>
      <c r="AE59" s="652"/>
      <c r="AF59" s="652"/>
      <c r="AG59" s="652">
        <v>11</v>
      </c>
      <c r="AH59" s="652"/>
      <c r="AI59" s="652"/>
      <c r="AJ59" s="651">
        <v>12</v>
      </c>
      <c r="AK59" s="651"/>
      <c r="AL59" s="652"/>
      <c r="AM59" s="651">
        <v>13</v>
      </c>
      <c r="AN59" s="651"/>
      <c r="AO59" s="652"/>
      <c r="AP59" s="651">
        <v>14</v>
      </c>
      <c r="AQ59" s="651"/>
      <c r="AR59" s="652"/>
      <c r="AS59" s="651">
        <v>15</v>
      </c>
      <c r="AT59" s="651"/>
      <c r="AU59" s="652"/>
      <c r="AV59" s="298">
        <v>16</v>
      </c>
      <c r="AW59" s="728">
        <v>17</v>
      </c>
      <c r="AX59" s="728"/>
      <c r="AY59" s="728"/>
      <c r="AZ59" s="299">
        <v>18</v>
      </c>
      <c r="BA59" s="730">
        <v>19</v>
      </c>
      <c r="BB59" s="731"/>
      <c r="BC59" s="731"/>
      <c r="BD59" s="16">
        <v>20</v>
      </c>
      <c r="BE59" s="690">
        <v>21</v>
      </c>
      <c r="BF59" s="690"/>
      <c r="BG59" s="690"/>
      <c r="BH59" s="16">
        <v>22</v>
      </c>
      <c r="BI59" s="690">
        <v>23</v>
      </c>
      <c r="BJ59" s="709"/>
      <c r="BK59" s="710"/>
      <c r="BM59" s="705" t="s">
        <v>86</v>
      </c>
      <c r="BN59" s="705"/>
      <c r="BO59" s="705"/>
      <c r="BP59" s="705"/>
      <c r="BQ59" s="705"/>
      <c r="BR59" s="705"/>
      <c r="BS59" s="705"/>
    </row>
    <row r="60" spans="1:71" ht="21.75" customHeight="1">
      <c r="A60" s="5"/>
      <c r="B60" s="6" t="s">
        <v>13</v>
      </c>
      <c r="C60" s="722">
        <f>B61</f>
        <v>0</v>
      </c>
      <c r="D60" s="722"/>
      <c r="E60" s="722"/>
      <c r="F60" s="722">
        <f>B62</f>
        <v>0</v>
      </c>
      <c r="G60" s="722"/>
      <c r="H60" s="722"/>
      <c r="I60" s="722">
        <f>B63</f>
        <v>0</v>
      </c>
      <c r="J60" s="722"/>
      <c r="K60" s="722"/>
      <c r="L60" s="722">
        <f>B64</f>
        <v>0</v>
      </c>
      <c r="M60" s="722"/>
      <c r="N60" s="722"/>
      <c r="O60" s="722">
        <f>B65</f>
        <v>0</v>
      </c>
      <c r="P60" s="722"/>
      <c r="Q60" s="722"/>
      <c r="R60" s="722">
        <f>B66</f>
        <v>0</v>
      </c>
      <c r="S60" s="722"/>
      <c r="T60" s="722"/>
      <c r="U60" s="722">
        <f>B67</f>
        <v>0</v>
      </c>
      <c r="V60" s="722"/>
      <c r="W60" s="722"/>
      <c r="X60" s="722">
        <f>B68</f>
        <v>0</v>
      </c>
      <c r="Y60" s="722"/>
      <c r="Z60" s="722"/>
      <c r="AA60" s="722">
        <f>B69</f>
        <v>0</v>
      </c>
      <c r="AB60" s="722"/>
      <c r="AC60" s="722"/>
      <c r="AD60" s="657">
        <f>B70</f>
        <v>0</v>
      </c>
      <c r="AE60" s="657"/>
      <c r="AF60" s="657"/>
      <c r="AG60" s="657">
        <f>B71</f>
        <v>0</v>
      </c>
      <c r="AH60" s="657"/>
      <c r="AI60" s="657"/>
      <c r="AJ60" s="656">
        <f>B72</f>
        <v>0</v>
      </c>
      <c r="AK60" s="656"/>
      <c r="AL60" s="696"/>
      <c r="AM60" s="657">
        <f>B73</f>
        <v>0</v>
      </c>
      <c r="AN60" s="657"/>
      <c r="AO60" s="657"/>
      <c r="AP60" s="656">
        <f>B74</f>
        <v>0</v>
      </c>
      <c r="AQ60" s="656"/>
      <c r="AR60" s="657"/>
      <c r="AS60" s="656">
        <f>B75</f>
        <v>0</v>
      </c>
      <c r="AT60" s="656"/>
      <c r="AU60" s="657"/>
      <c r="AV60" s="449" t="s">
        <v>9</v>
      </c>
      <c r="AW60" s="732" t="s">
        <v>10</v>
      </c>
      <c r="AX60" s="732"/>
      <c r="AY60" s="732"/>
      <c r="AZ60" s="450" t="s">
        <v>11</v>
      </c>
      <c r="BA60" s="729" t="s">
        <v>12</v>
      </c>
      <c r="BB60" s="729"/>
      <c r="BC60" s="729"/>
      <c r="BD60" s="447" t="s">
        <v>9</v>
      </c>
      <c r="BE60" s="725" t="s">
        <v>10</v>
      </c>
      <c r="BF60" s="726"/>
      <c r="BG60" s="727"/>
      <c r="BH60" s="448" t="s">
        <v>11</v>
      </c>
      <c r="BI60" s="747" t="s">
        <v>12</v>
      </c>
      <c r="BJ60" s="748"/>
      <c r="BK60" s="749"/>
      <c r="BM60" s="705"/>
      <c r="BN60" s="705"/>
      <c r="BO60" s="705"/>
      <c r="BP60" s="705"/>
      <c r="BQ60" s="705"/>
      <c r="BR60" s="705"/>
      <c r="BS60" s="705"/>
    </row>
    <row r="61" spans="1:71" ht="21.75" customHeight="1">
      <c r="A61" s="44">
        <v>1</v>
      </c>
      <c r="B61" s="366">
        <f>poznámky!D25</f>
        <v>0</v>
      </c>
      <c r="C61" s="647" t="s">
        <v>15</v>
      </c>
      <c r="D61" s="647"/>
      <c r="E61" s="647"/>
      <c r="F61" s="211">
        <f>E62</f>
        <v>0</v>
      </c>
      <c r="G61" s="212" t="s">
        <v>14</v>
      </c>
      <c r="H61" s="213">
        <f>C62</f>
        <v>0</v>
      </c>
      <c r="I61" s="211">
        <f>E63</f>
        <v>0</v>
      </c>
      <c r="J61" s="212" t="s">
        <v>14</v>
      </c>
      <c r="K61" s="213">
        <f>C63</f>
        <v>0</v>
      </c>
      <c r="L61" s="211">
        <f>E64</f>
        <v>0</v>
      </c>
      <c r="M61" s="212" t="s">
        <v>14</v>
      </c>
      <c r="N61" s="213">
        <f>C64</f>
        <v>0</v>
      </c>
      <c r="O61" s="211">
        <f>E65</f>
        <v>0</v>
      </c>
      <c r="P61" s="212" t="s">
        <v>14</v>
      </c>
      <c r="Q61" s="213">
        <f>C65</f>
        <v>0</v>
      </c>
      <c r="R61" s="211">
        <f>E66</f>
        <v>0</v>
      </c>
      <c r="S61" s="212" t="s">
        <v>14</v>
      </c>
      <c r="T61" s="213">
        <f>C66</f>
        <v>0</v>
      </c>
      <c r="U61" s="211">
        <f>E67</f>
        <v>0</v>
      </c>
      <c r="V61" s="212" t="s">
        <v>14</v>
      </c>
      <c r="W61" s="213">
        <f>C67</f>
        <v>0</v>
      </c>
      <c r="X61" s="211">
        <f>E68</f>
        <v>0</v>
      </c>
      <c r="Y61" s="212" t="s">
        <v>14</v>
      </c>
      <c r="Z61" s="213">
        <f>C68</f>
        <v>0</v>
      </c>
      <c r="AA61" s="211">
        <f>E69</f>
        <v>0</v>
      </c>
      <c r="AB61" s="212" t="s">
        <v>14</v>
      </c>
      <c r="AC61" s="213">
        <f>C69</f>
        <v>0</v>
      </c>
      <c r="AD61" s="60">
        <f>E70</f>
        <v>0</v>
      </c>
      <c r="AE61" s="61" t="s">
        <v>14</v>
      </c>
      <c r="AF61" s="84">
        <f>C70</f>
        <v>0</v>
      </c>
      <c r="AG61" s="60">
        <f>E71</f>
        <v>0</v>
      </c>
      <c r="AH61" s="61" t="s">
        <v>14</v>
      </c>
      <c r="AI61" s="84">
        <f>C71</f>
        <v>0</v>
      </c>
      <c r="AJ61" s="60">
        <f>E72</f>
        <v>0</v>
      </c>
      <c r="AK61" s="61" t="s">
        <v>14</v>
      </c>
      <c r="AL61" s="62">
        <f>C72</f>
        <v>0</v>
      </c>
      <c r="AM61" s="60">
        <f>E73</f>
        <v>0</v>
      </c>
      <c r="AN61" s="61" t="s">
        <v>14</v>
      </c>
      <c r="AO61" s="84">
        <f>C73</f>
        <v>0</v>
      </c>
      <c r="AP61" s="60">
        <f>E74</f>
        <v>0</v>
      </c>
      <c r="AQ61" s="61" t="s">
        <v>14</v>
      </c>
      <c r="AR61" s="84">
        <f>C74</f>
        <v>0</v>
      </c>
      <c r="AS61" s="60">
        <f>E75</f>
        <v>0</v>
      </c>
      <c r="AT61" s="61" t="s">
        <v>14</v>
      </c>
      <c r="AU61" s="62">
        <f>C75</f>
        <v>0</v>
      </c>
      <c r="AV61" s="300">
        <f>IF(F61&gt;H61,2,"0")+IF(F61=H61,1)*IF(F61+H61=0,0,1)+IF(I61&gt;K61,2,"0")+IF(I61=K61,1)*IF(I61+K61=0,0,1)+IF(L61&gt;N61,2,"0")+IF(L61=N61,1)*IF(L61+N61=0,0,1)+IF(O61&gt;Q61,2,"0")+IF(O61=Q61,1)*IF(O61+Q61=0,0,1)+IF(R61&gt;T61,2,"0")+IF(R61=T61,1)*IF(R61+T61=0,0,1)+IF(U61&gt;W61,2,"0")+IF(U61=W61,1)*IF(U61+W61=0,0,1)+IF(X61&gt;Z61,2,"0")+IF(X61=Z61,1)*IF(X61+Z61=0,0,1)+IF(AA61&gt;AC61,2,"0")+IF(AA61=AC61,1)*IF(AA61+AC61=0,0,1)+IF(AD61&gt;AF61,2,"0")+IF(AD61=AF61,1)*IF(AD61+AF61=0,0,1)+IF(AG61&gt;AI61,2,"0")+IF(AG61=AI61,1)*IF(AG61+AI61=0,0,1)+IF(AJ61&gt;AL61,2,"0")+IF(AJ61=AL61,1)*IF(AJ61+AL61=0,0,1)+IF(AM61&gt;AO61,2,"0")+IF(AM61=AO61,1)*IF(AM61+AO61=0,0,1)+IF(AP61&gt;AR61,2,"0")+IF(AP61=AR61,1)*IF(AP61+AR61=0,0,1)+IF(AS61&gt;AU61,2,"0")+IF(AS61=AU61,1)*IF(AS61+AU61=0,0,1)</f>
        <v>0</v>
      </c>
      <c r="AW61" s="301">
        <f>SUM(F61,I61,L61,O61,R61,U61,X61,AA61,AD61,AG61,AJ61,AM61,AP61,AS61)</f>
        <v>0</v>
      </c>
      <c r="AX61" s="302" t="s">
        <v>14</v>
      </c>
      <c r="AY61" s="303">
        <f>SUM(H61,K61,N61,Q61,T61,W61,Z61,AC61,AF61,AI61,AL61,AO61,AR61,AU61)</f>
        <v>0</v>
      </c>
      <c r="AZ61" s="304">
        <f t="shared" ref="AZ61:AZ71" si="12">AW61-AY61</f>
        <v>0</v>
      </c>
      <c r="BA61" s="379">
        <f>IF(poznámky!K52=1,poznámky!A19)+IF(poznámky!K53=1,poznámky!A20)+IF(poznámky!K54=1,poznámky!A21)+IF(poznámky!K55=1,poznámky!A22)+IF(poznámky!K56=1,poznámky!A23)+IF(poznámky!K57=1,poznámky!A24)+IF(poznámky!K58=1,poznámky!A25)+IF(poznámky!K59=1,poznámky!A26)+IF(poznámky!K60=1,poznámky!A27)+IF(poznámky!K61=1,poznámky!A28)+IF(poznámky!K62=1,poznámky!A29)+IF(poznámky!K63=1,poznámky!A30)+IF(poznámky!K64=1,poznámky!A31)+IF(poznámky!K65=1,poznámky!A32)+IF(poznámky!K66=1,poznámky!A33)</f>
        <v>1</v>
      </c>
      <c r="BB61" s="305" t="s">
        <v>21</v>
      </c>
      <c r="BC61" s="306">
        <f t="shared" ref="BC61:BC75" si="13">B61</f>
        <v>0</v>
      </c>
      <c r="BD61" s="370" t="e">
        <f>SUM(AV61,poznámky!E24)</f>
        <v>#VALUE!</v>
      </c>
      <c r="BE61" s="371">
        <f>SUM(AW61,poznámky!F24)</f>
        <v>0</v>
      </c>
      <c r="BF61" s="372" t="s">
        <v>14</v>
      </c>
      <c r="BG61" s="373">
        <f>SUM(AY61,poznámky!H24)</f>
        <v>0</v>
      </c>
      <c r="BH61" s="74">
        <f t="shared" ref="BH61:BH75" si="14">BE61-BG61</f>
        <v>0</v>
      </c>
      <c r="BI61" s="374">
        <f>IF(poznámky!S52=1,poznámky!A19)+IF(poznámky!S53=1,poznámky!A20)+IF(poznámky!S54=1,poznámky!A21)+IF(poznámky!S55=1,poznámky!A22)+IF(poznámky!S56=1,poznámky!A23)+IF(poznámky!S57=1,poznámky!A24)+IF(poznámky!S58=1,poznámky!A25)+IF(poznámky!S59=1,poznámky!A26)+IF(poznámky!S60=1,poznámky!A27)+IF(poznámky!S61=1,poznámky!A28)+IF(poznámky!S62=1,poznámky!A29)+IF(poznámky!S63=1,poznámky!A30)+IF(poznámky!S64=1,poznámky!A31)+IF(poznámky!S65=1,poznámky!A32)+IF(poznámky!S66=1,poznámky!A33)</f>
        <v>1</v>
      </c>
      <c r="BJ61" s="66" t="s">
        <v>21</v>
      </c>
      <c r="BK61" s="67">
        <f t="shared" ref="BK61:BK75" si="15">B61</f>
        <v>0</v>
      </c>
      <c r="BM61" s="705"/>
      <c r="BN61" s="705"/>
      <c r="BO61" s="705"/>
      <c r="BP61" s="705"/>
      <c r="BQ61" s="705"/>
      <c r="BR61" s="705"/>
      <c r="BS61" s="705"/>
    </row>
    <row r="62" spans="1:71" ht="21.75" customHeight="1">
      <c r="A62" s="44">
        <v>2</v>
      </c>
      <c r="B62" s="366">
        <f>poznámky!D26</f>
        <v>0</v>
      </c>
      <c r="C62" s="444"/>
      <c r="D62" s="193" t="s">
        <v>14</v>
      </c>
      <c r="E62" s="216"/>
      <c r="F62" s="647" t="s">
        <v>16</v>
      </c>
      <c r="G62" s="647"/>
      <c r="H62" s="647"/>
      <c r="I62" s="214">
        <f>H63</f>
        <v>0</v>
      </c>
      <c r="J62" s="212" t="s">
        <v>14</v>
      </c>
      <c r="K62" s="215">
        <f>F63</f>
        <v>0</v>
      </c>
      <c r="L62" s="214">
        <f>H64</f>
        <v>0</v>
      </c>
      <c r="M62" s="212" t="s">
        <v>14</v>
      </c>
      <c r="N62" s="215">
        <f>F64</f>
        <v>0</v>
      </c>
      <c r="O62" s="214">
        <f>H65</f>
        <v>0</v>
      </c>
      <c r="P62" s="212" t="s">
        <v>14</v>
      </c>
      <c r="Q62" s="215">
        <f>F65</f>
        <v>0</v>
      </c>
      <c r="R62" s="214">
        <f>H66</f>
        <v>0</v>
      </c>
      <c r="S62" s="212" t="s">
        <v>14</v>
      </c>
      <c r="T62" s="215">
        <f>F66</f>
        <v>0</v>
      </c>
      <c r="U62" s="214">
        <f>H67</f>
        <v>0</v>
      </c>
      <c r="V62" s="212" t="s">
        <v>14</v>
      </c>
      <c r="W62" s="215">
        <f>F67</f>
        <v>0</v>
      </c>
      <c r="X62" s="214">
        <f>H68</f>
        <v>0</v>
      </c>
      <c r="Y62" s="212" t="s">
        <v>14</v>
      </c>
      <c r="Z62" s="215">
        <f>F68</f>
        <v>0</v>
      </c>
      <c r="AA62" s="214">
        <f>H69</f>
        <v>0</v>
      </c>
      <c r="AB62" s="212" t="s">
        <v>14</v>
      </c>
      <c r="AC62" s="215">
        <f>F69</f>
        <v>0</v>
      </c>
      <c r="AD62" s="175">
        <f>H70</f>
        <v>0</v>
      </c>
      <c r="AE62" s="61" t="s">
        <v>14</v>
      </c>
      <c r="AF62" s="85">
        <f>F70</f>
        <v>0</v>
      </c>
      <c r="AG62" s="175">
        <f>H71</f>
        <v>0</v>
      </c>
      <c r="AH62" s="61" t="s">
        <v>14</v>
      </c>
      <c r="AI62" s="85">
        <f>F71</f>
        <v>0</v>
      </c>
      <c r="AJ62" s="60">
        <f>H72</f>
        <v>0</v>
      </c>
      <c r="AK62" s="61" t="s">
        <v>14</v>
      </c>
      <c r="AL62" s="63">
        <f>F72</f>
        <v>0</v>
      </c>
      <c r="AM62" s="175">
        <f>H73</f>
        <v>0</v>
      </c>
      <c r="AN62" s="61" t="s">
        <v>14</v>
      </c>
      <c r="AO62" s="85">
        <f>F73</f>
        <v>0</v>
      </c>
      <c r="AP62" s="175">
        <f>H74</f>
        <v>0</v>
      </c>
      <c r="AQ62" s="61" t="s">
        <v>14</v>
      </c>
      <c r="AR62" s="85">
        <f>F74</f>
        <v>0</v>
      </c>
      <c r="AS62" s="60">
        <f>H75</f>
        <v>0</v>
      </c>
      <c r="AT62" s="61" t="s">
        <v>14</v>
      </c>
      <c r="AU62" s="63">
        <f>F75</f>
        <v>0</v>
      </c>
      <c r="AV62" s="300">
        <f>IF(C62&gt;E62,2,"0")+IF(C62=E62,1)*IF(C62+E62=0,0,1)+IF(I62&gt;K62,2,"0")+IF(I62=K62,1)*IF(I62+K62=0,0,1)+IF(L62&gt;N62,2,"0")+IF(L62=N62,1)*IF(L62+N62=0,0,1)+IF(O62&gt;Q62,2,"0")+IF(O62=Q62,1)*IF(O62+Q62=0,0,1)+IF(R62&gt;T62,2,"0")+IF(R62=T62,1)*IF(R62+T62=0,0,1)+IF(U62&gt;W62,2,"0")+IF(U62=W62,1)*IF(U62+W62=0,0,1)+IF(X62&gt;Z62,2,"0")+IF(X62=Z62,1)*IF(X62+Z62=0,0,1)+IF(AA62&gt;AC62,2,"0")+IF(AA62=AC62,1)*IF(AA62+AC62=0,0,1)+IF(AD62&gt;AF62,2,"0")+IF(AD62=AF62,1)*IF(AD62+AF62=0,0,1)+IF(AG62&gt;AI62,2,"0")+IF(AG62=AI62,1)*IF(AG62+AI62=0,0,1)+IF(AJ62&gt;AL62,2,"0")+IF(AJ62=AL62,1)*IF(AJ62+AL62=0,0,1)+IF(AM62&gt;AO62,2,"0")+IF(AM62=AO62,1)*IF(AM62+AO62=0,0,1)+IF(AP62&gt;AR62,2,"0")+IF(AP62=AR62,1)*IF(AP62+AR62=0,0,1)+IF(AS62&gt;AU62,2,"0")+IF(AS62=AU62,1)*IF(AS62+AU62=0,0,1)</f>
        <v>0</v>
      </c>
      <c r="AW62" s="301">
        <f>SUM(C62,I62,L62,O62,R62,U62,X62,AA62,AD62,AG62,AJ62,AM62,AP62,AS62)</f>
        <v>0</v>
      </c>
      <c r="AX62" s="302" t="s">
        <v>14</v>
      </c>
      <c r="AY62" s="303">
        <f>SUM(E62,K62,N62,Q62,T62,W62,Z62,AC62,AF62,AI62,AL62,AO62,AR62,AU62)</f>
        <v>0</v>
      </c>
      <c r="AZ62" s="304">
        <f t="shared" si="12"/>
        <v>0</v>
      </c>
      <c r="BA62" s="379">
        <f>IF(poznámky!K52=2,poznámky!A19)+IF(poznámky!K53=2,poznámky!A20)+IF(poznámky!K54=2,poznámky!A21)+IF(poznámky!K55=2,poznámky!A22)+IF(poznámky!K56=2,poznámky!A23)+IF(poznámky!K57=2,poznámky!A24)+IF(poznámky!K58=2,poznámky!A25)+IF(poznámky!K59=2,poznámky!A26)+IF(poznámky!K60=2,poznámky!A27)+IF(poznámky!K61=2,poznámky!A28)+IF(poznámky!K62=2,poznámky!A29)+IF(poznámky!K63=2,poznámky!A30)+IF(poznámky!K64=2,poznámky!A31)+IF(poznámky!K65=2,poznámky!A32)+IF(poznámky!K66=2,poznámky!A33)</f>
        <v>2</v>
      </c>
      <c r="BB62" s="305" t="s">
        <v>21</v>
      </c>
      <c r="BC62" s="306">
        <f t="shared" si="13"/>
        <v>0</v>
      </c>
      <c r="BD62" s="370" t="e">
        <f>SUM(AV62,poznámky!E25)</f>
        <v>#VALUE!</v>
      </c>
      <c r="BE62" s="371">
        <f>SUM(AW62,poznámky!F25)</f>
        <v>0</v>
      </c>
      <c r="BF62" s="372" t="s">
        <v>14</v>
      </c>
      <c r="BG62" s="373">
        <f>SUM(AY62,poznámky!H25)</f>
        <v>0</v>
      </c>
      <c r="BH62" s="74">
        <f t="shared" si="14"/>
        <v>0</v>
      </c>
      <c r="BI62" s="374">
        <f>IF(poznámky!S52=1,poznámky!A19)+IF(poznámky!S53=1,poznámky!A20)+IF(poznámky!S54=1,poznámky!A21)+IF(poznámky!S55=1,poznámky!A22)+IF(poznámky!S56=1,poznámky!A23)+IF(poznámky!S57=1,poznámky!A24)+IF(poznámky!S58=1,poznámky!A25)+IF(poznámky!S59=1,poznámky!A26)+IF(poznámky!S60=1,poznámky!A27)+IF(poznámky!S61=1,poznámky!A28)+IF(poznámky!S62=1,poznámky!A29)+IF(poznámky!S63=1,poznámky!A30)+IF(poznámky!S64=1,poznámky!A31)+IF(poznámky!S65=1,poznámky!A32)+IF(poznámky!S66=1,poznámky!A33)</f>
        <v>1</v>
      </c>
      <c r="BJ62" s="66" t="s">
        <v>21</v>
      </c>
      <c r="BK62" s="67">
        <f t="shared" si="15"/>
        <v>0</v>
      </c>
      <c r="BM62" s="706"/>
      <c r="BN62" s="706"/>
      <c r="BO62" s="706"/>
      <c r="BP62" s="706"/>
      <c r="BQ62" s="706"/>
      <c r="BR62" s="706"/>
      <c r="BS62" s="706"/>
    </row>
    <row r="63" spans="1:71" ht="21.75" customHeight="1">
      <c r="A63" s="44">
        <v>3</v>
      </c>
      <c r="B63" s="366">
        <f>poznámky!D27</f>
        <v>0</v>
      </c>
      <c r="C63" s="192"/>
      <c r="D63" s="193" t="s">
        <v>14</v>
      </c>
      <c r="E63" s="194"/>
      <c r="F63" s="192"/>
      <c r="G63" s="193" t="s">
        <v>14</v>
      </c>
      <c r="H63" s="194"/>
      <c r="I63" s="647" t="s">
        <v>16</v>
      </c>
      <c r="J63" s="647"/>
      <c r="K63" s="647"/>
      <c r="L63" s="211">
        <f>K64</f>
        <v>0</v>
      </c>
      <c r="M63" s="212" t="s">
        <v>14</v>
      </c>
      <c r="N63" s="213">
        <f>I64</f>
        <v>0</v>
      </c>
      <c r="O63" s="211">
        <f>K65</f>
        <v>0</v>
      </c>
      <c r="P63" s="212" t="s">
        <v>14</v>
      </c>
      <c r="Q63" s="213">
        <f>I65</f>
        <v>0</v>
      </c>
      <c r="R63" s="211">
        <f>K66</f>
        <v>0</v>
      </c>
      <c r="S63" s="212" t="s">
        <v>14</v>
      </c>
      <c r="T63" s="213">
        <f>I66</f>
        <v>0</v>
      </c>
      <c r="U63" s="211">
        <f>K67</f>
        <v>0</v>
      </c>
      <c r="V63" s="212" t="s">
        <v>14</v>
      </c>
      <c r="W63" s="213">
        <f>I67</f>
        <v>0</v>
      </c>
      <c r="X63" s="211">
        <f>K68</f>
        <v>0</v>
      </c>
      <c r="Y63" s="212" t="s">
        <v>14</v>
      </c>
      <c r="Z63" s="213">
        <f>I68</f>
        <v>0</v>
      </c>
      <c r="AA63" s="211">
        <f>K69</f>
        <v>0</v>
      </c>
      <c r="AB63" s="212" t="s">
        <v>14</v>
      </c>
      <c r="AC63" s="213">
        <f>I69</f>
        <v>0</v>
      </c>
      <c r="AD63" s="60">
        <f>K70</f>
        <v>0</v>
      </c>
      <c r="AE63" s="61" t="s">
        <v>14</v>
      </c>
      <c r="AF63" s="84">
        <f>I70</f>
        <v>0</v>
      </c>
      <c r="AG63" s="60">
        <f>K71</f>
        <v>0</v>
      </c>
      <c r="AH63" s="61" t="s">
        <v>14</v>
      </c>
      <c r="AI63" s="84">
        <f>I71</f>
        <v>0</v>
      </c>
      <c r="AJ63" s="60">
        <f>K72</f>
        <v>0</v>
      </c>
      <c r="AK63" s="61" t="s">
        <v>14</v>
      </c>
      <c r="AL63" s="62">
        <f>I72</f>
        <v>0</v>
      </c>
      <c r="AM63" s="60">
        <f>K73</f>
        <v>0</v>
      </c>
      <c r="AN63" s="61" t="s">
        <v>14</v>
      </c>
      <c r="AO63" s="84">
        <f>I73</f>
        <v>0</v>
      </c>
      <c r="AP63" s="60">
        <f>K74</f>
        <v>0</v>
      </c>
      <c r="AQ63" s="61" t="s">
        <v>14</v>
      </c>
      <c r="AR63" s="84">
        <f>I74</f>
        <v>0</v>
      </c>
      <c r="AS63" s="60">
        <f>K75</f>
        <v>0</v>
      </c>
      <c r="AT63" s="61" t="s">
        <v>14</v>
      </c>
      <c r="AU63" s="62">
        <f>I75</f>
        <v>0</v>
      </c>
      <c r="AV63" s="300">
        <f>IF(C63&gt;E63,2,"0")+IF(C63=E63,1)*IF(C63+E63=0,0,1)+IF(F63&gt;H63,2,"0")+IF(F63=H63,1)*IF(F63+H63=0,0,1)+IF(L63&gt;N63,2,"0")+IF(L63=N63,1)*IF(L63+N63=0,0,1)+IF(O63&gt;Q63,2,"0")+IF(O63=Q63,1)*IF(O63+Q63=0,0,1)+IF(R63&gt;T63,2,"0")+IF(R63=T63,1)*IF(R63+T63=0,0,1)+IF(U63&gt;W63,2,"0")+IF(U63=W63,1)*IF(U63+W63=0,0,1)+IF(X63&gt;Z63,2,"0")+IF(X63=Z63,1)*IF(X63+Z63=0,0,1)+IF(AA63&gt;AC63,2,"0")+IF(AA63=AC63,1)*IF(AA63+AC63=0,0,1)+IF(AD63&gt;AF63,2,"0")+IF(AD63=AF63,1)*IF(AD63+AF63=0,0,1)+IF(AG63&gt;AI63,2,"0")+IF(AG63=AI63,1)*IF(AG63+AI63=0,0,1)+IF(AJ63&gt;AL63,2,"0")+IF(AJ63=AL63,1)*IF(AJ63+AL63=0,0,1)+IF(AM63&gt;AO63,2,"0")+IF(AM63=AO63,1)*IF(AM63+AO63=0,0,1)+IF(AP63&gt;AR63,2,"0")+IF(AP63=AR63,1)*IF(AP63+AR63=0,0,1)+IF(AS63&gt;AU63,2,"0")+IF(AS63=AU63,1)*IF(AS63+AU63=0,0,1)</f>
        <v>0</v>
      </c>
      <c r="AW63" s="301">
        <f>SUM(C63,F63,L63,O63,R63,U63,X63,AA63,AD63,AG63,AJ63,AM63,AP63,AS63)</f>
        <v>0</v>
      </c>
      <c r="AX63" s="302" t="s">
        <v>14</v>
      </c>
      <c r="AY63" s="303">
        <f>SUM(E63,H63,N63,Q63,T63,W63,Z63,AC63,AF63,AI63,AL63,AO63,AR63,AU63)</f>
        <v>0</v>
      </c>
      <c r="AZ63" s="304">
        <f t="shared" si="12"/>
        <v>0</v>
      </c>
      <c r="BA63" s="379">
        <f>IF(poznámky!K52=3,poznámky!A19)+IF(poznámky!K53=3,poznámky!A20)+IF(poznámky!K54=3,poznámky!A21)+IF(poznámky!K55=3,poznámky!A22)+IF(poznámky!K56=3,poznámky!A23)+IF(poznámky!K57=3,poznámky!A24)+IF(poznámky!K58=3,poznámky!A25)+IF(poznámky!K59=3,poznámky!A26)+IF(poznámky!K60=3,poznámky!A27)+IF(poznámky!K61=3,poznámky!A28)+IF(poznámky!K62=3,poznámky!A29)+IF(poznámky!K63=3,poznámky!A30)+IF(poznámky!K64=3,poznámky!A31)+IF(poznámky!K65=3,poznámky!A32)+IF(poznámky!K66=3,poznámky!A33)</f>
        <v>3</v>
      </c>
      <c r="BB63" s="305" t="s">
        <v>21</v>
      </c>
      <c r="BC63" s="306">
        <f t="shared" si="13"/>
        <v>0</v>
      </c>
      <c r="BD63" s="370" t="e">
        <f>SUM(AV63,poznámky!E26)</f>
        <v>#VALUE!</v>
      </c>
      <c r="BE63" s="371">
        <f>SUM(AW63,poznámky!F26)</f>
        <v>0</v>
      </c>
      <c r="BF63" s="372" t="s">
        <v>14</v>
      </c>
      <c r="BG63" s="373">
        <f>SUM(AY63,poznámky!H26)</f>
        <v>0</v>
      </c>
      <c r="BH63" s="74">
        <f t="shared" si="14"/>
        <v>0</v>
      </c>
      <c r="BI63" s="374">
        <f>IF(poznámky!S52=1,poznámky!A19)+IF(poznámky!S53=1,poznámky!A20)+IF(poznámky!S54=1,poznámky!A21)+IF(poznámky!S55=1,poznámky!A22)+IF(poznámky!S56=1,poznámky!A23)+IF(poznámky!S57=1,poznámky!A24)+IF(poznámky!S58=1,poznámky!A25)+IF(poznámky!S59=1,poznámky!A26)+IF(poznámky!S60=1,poznámky!A27)+IF(poznámky!S61=1,poznámky!A28)+IF(poznámky!S62=1,poznámky!A29)+IF(poznámky!S63=1,poznámky!A30)+IF(poznámky!S64=1,poznámky!A31)+IF(poznámky!S65=1,poznámky!A32)+IF(poznámky!S66=1,poznámky!A33)</f>
        <v>1</v>
      </c>
      <c r="BJ63" s="66" t="s">
        <v>21</v>
      </c>
      <c r="BK63" s="67">
        <f t="shared" si="15"/>
        <v>0</v>
      </c>
    </row>
    <row r="64" spans="1:71" ht="21.75" customHeight="1">
      <c r="A64" s="44">
        <v>4</v>
      </c>
      <c r="B64" s="366">
        <f>poznámky!D28</f>
        <v>0</v>
      </c>
      <c r="C64" s="444"/>
      <c r="D64" s="193" t="s">
        <v>14</v>
      </c>
      <c r="E64" s="216"/>
      <c r="F64" s="444"/>
      <c r="G64" s="193" t="s">
        <v>14</v>
      </c>
      <c r="H64" s="216"/>
      <c r="I64" s="192"/>
      <c r="J64" s="193" t="s">
        <v>14</v>
      </c>
      <c r="K64" s="194"/>
      <c r="L64" s="647" t="s">
        <v>17</v>
      </c>
      <c r="M64" s="647"/>
      <c r="N64" s="647"/>
      <c r="O64" s="214">
        <f>N65</f>
        <v>0</v>
      </c>
      <c r="P64" s="212" t="s">
        <v>14</v>
      </c>
      <c r="Q64" s="215">
        <f>L65</f>
        <v>0</v>
      </c>
      <c r="R64" s="214">
        <f>N66</f>
        <v>0</v>
      </c>
      <c r="S64" s="212" t="s">
        <v>14</v>
      </c>
      <c r="T64" s="215">
        <f>L66</f>
        <v>0</v>
      </c>
      <c r="U64" s="214">
        <f>N67</f>
        <v>0</v>
      </c>
      <c r="V64" s="212" t="s">
        <v>14</v>
      </c>
      <c r="W64" s="215">
        <f>L67</f>
        <v>0</v>
      </c>
      <c r="X64" s="214">
        <f>N68</f>
        <v>0</v>
      </c>
      <c r="Y64" s="212" t="s">
        <v>14</v>
      </c>
      <c r="Z64" s="215">
        <f>L68</f>
        <v>0</v>
      </c>
      <c r="AA64" s="214">
        <f>N69</f>
        <v>0</v>
      </c>
      <c r="AB64" s="212" t="s">
        <v>14</v>
      </c>
      <c r="AC64" s="215">
        <f>L69</f>
        <v>0</v>
      </c>
      <c r="AD64" s="175">
        <f>N70</f>
        <v>0</v>
      </c>
      <c r="AE64" s="61" t="s">
        <v>14</v>
      </c>
      <c r="AF64" s="85">
        <f>L70</f>
        <v>0</v>
      </c>
      <c r="AG64" s="175">
        <f>N71</f>
        <v>0</v>
      </c>
      <c r="AH64" s="61" t="s">
        <v>14</v>
      </c>
      <c r="AI64" s="85">
        <f>L71</f>
        <v>0</v>
      </c>
      <c r="AJ64" s="60">
        <f>N72</f>
        <v>0</v>
      </c>
      <c r="AK64" s="61" t="s">
        <v>14</v>
      </c>
      <c r="AL64" s="63">
        <f>L72</f>
        <v>0</v>
      </c>
      <c r="AM64" s="175">
        <f>N73</f>
        <v>0</v>
      </c>
      <c r="AN64" s="61" t="s">
        <v>14</v>
      </c>
      <c r="AO64" s="85">
        <f>L73</f>
        <v>0</v>
      </c>
      <c r="AP64" s="175">
        <f>N74</f>
        <v>0</v>
      </c>
      <c r="AQ64" s="61" t="s">
        <v>14</v>
      </c>
      <c r="AR64" s="84">
        <f>L74</f>
        <v>0</v>
      </c>
      <c r="AS64" s="60">
        <f>N75</f>
        <v>0</v>
      </c>
      <c r="AT64" s="61" t="s">
        <v>14</v>
      </c>
      <c r="AU64" s="63">
        <f>L75</f>
        <v>0</v>
      </c>
      <c r="AV64" s="300">
        <f>IF(C64&gt;E64,2,"0")+IF(C64=E64,1)*IF(C64+E64=0,0,1)+IF(F64&gt;H64,2,"0")+IF(F64=H64,1)*IF(F64+H64=0,0,1)+IF(I64&gt;K64,2,"0")+IF(I64=K64,1)*IF(I64+K64=0,0,1)+IF(O64&gt;Q64,2,"0")+IF(O64=Q64,1)*IF(O64+Q64=0,0,1)+IF(R64&gt;T64,2,"0")+IF(R64=T64,1)*IF(R64+T64=0,0,1)+IF(U64&gt;W64,2,"0")+IF(U64=W64,1)*IF(U64+W64=0,0,1)+IF(X64&gt;Z64,2,"0")+IF(X64=Z64,1)*IF(X64+Z64=0,0,1)+IF(AA64&gt;AC64,2,"0")+IF(AA64=AC64,1)*IF(AA64+AC64=0,0,1)+IF(AD64&gt;AF64,2,"0")+IF(AD64=AF64,1)*IF(AD64+AF64=0,0,1)+IF(AG64&gt;AI64,2,"0")+IF(AG64=AI64,1)*IF(AG64+AI64=0,0,1)+IF(AJ64&gt;AL64,2,"0")+IF(AJ64=AL64,1)*IF(AJ64+AL64=0,0,1)+IF(AM64&gt;AO64,2,"0")+IF(AM64=AO64,1)*IF(AM64+AO64=0,0,1)+IF(AP64&gt;AR64,2,"0")+IF(AP64=AR64,1)*IF(AP64+AR64=0,0,1)+IF(AS64&gt;AU64,2,"0")+IF(AS64=AU64,1)*IF(AS64+AU64=0,0,1)</f>
        <v>0</v>
      </c>
      <c r="AW64" s="301">
        <f>SUM(C64,F64,I64,O64,R64,U64,X64,AA64,AD64,AG64,AJ64,AM64,AP64,AS64)</f>
        <v>0</v>
      </c>
      <c r="AX64" s="302" t="s">
        <v>14</v>
      </c>
      <c r="AY64" s="303">
        <f>SUM(E64,H64,K64,Q64,T64,W64,Z64,AC64,AF64,AI64,AL64,AO64,AR64,AU64)</f>
        <v>0</v>
      </c>
      <c r="AZ64" s="304">
        <f t="shared" si="12"/>
        <v>0</v>
      </c>
      <c r="BA64" s="379">
        <f>IF(poznámky!K52=4,poznámky!A19)+IF(poznámky!K53=4,poznámky!A20)+IF(poznámky!K54=4,poznámky!A21)+IF(poznámky!K55=4,poznámky!A22)+IF(poznámky!K56=4,poznámky!A23)+IF(poznámky!K57=4,poznámky!A24)+IF(poznámky!K58=4,poznámky!A25)+IF(poznámky!K59=4,poznámky!A26)+IF(poznámky!K60=4,poznámky!A27)+IF(poznámky!K61=4,poznámky!A28)+IF(poznámky!K62=4,poznámky!A29)+IF(poznámky!K63=4,poznámky!A30)+IF(poznámky!K64=4,poznámky!A31)+IF(poznámky!K65=4,poznámky!A32)+IF(poznámky!K66=4,poznámky!A33)</f>
        <v>4</v>
      </c>
      <c r="BB64" s="305" t="s">
        <v>21</v>
      </c>
      <c r="BC64" s="306">
        <f t="shared" si="13"/>
        <v>0</v>
      </c>
      <c r="BD64" s="370" t="e">
        <f>SUM(AV64,poznámky!E27)</f>
        <v>#VALUE!</v>
      </c>
      <c r="BE64" s="371">
        <f>SUM(AW64,poznámky!F27)</f>
        <v>0</v>
      </c>
      <c r="BF64" s="372" t="s">
        <v>14</v>
      </c>
      <c r="BG64" s="373">
        <f>SUM(AY64,poznámky!H27)</f>
        <v>0</v>
      </c>
      <c r="BH64" s="74">
        <f t="shared" si="14"/>
        <v>0</v>
      </c>
      <c r="BI64" s="374">
        <f>IF(poznámky!S52=1,poznámky!A19)+IF(poznámky!S53=1,poznámky!A20)+IF(poznámky!S54=1,poznámky!A21)+IF(poznámky!S55=1,poznámky!A22)+IF(poznámky!S56=1,poznámky!A23)+IF(poznámky!S57=1,poznámky!A24)+IF(poznámky!S58=1,poznámky!A25)+IF(poznámky!S59=1,poznámky!A26)+IF(poznámky!S60=1,poznámky!A27)+IF(poznámky!S61=1,poznámky!A28)+IF(poznámky!S62=1,poznámky!A29)+IF(poznámky!S63=1,poznámky!A30)+IF(poznámky!S64=1,poznámky!A31)+IF(poznámky!S65=1,poznámky!A32)+IF(poznámky!S66=1,poznámky!A33)</f>
        <v>1</v>
      </c>
      <c r="BJ64" s="66" t="s">
        <v>21</v>
      </c>
      <c r="BK64" s="67">
        <f t="shared" si="15"/>
        <v>0</v>
      </c>
      <c r="BM64" s="681" t="s">
        <v>63</v>
      </c>
      <c r="BN64" s="682"/>
      <c r="BO64" s="682"/>
      <c r="BP64" s="682"/>
      <c r="BQ64" s="682"/>
    </row>
    <row r="65" spans="1:69" ht="21.75" customHeight="1">
      <c r="A65" s="44">
        <v>5</v>
      </c>
      <c r="B65" s="366">
        <f>poznámky!D29</f>
        <v>0</v>
      </c>
      <c r="C65" s="192"/>
      <c r="D65" s="193" t="s">
        <v>14</v>
      </c>
      <c r="E65" s="194"/>
      <c r="F65" s="192"/>
      <c r="G65" s="193" t="s">
        <v>14</v>
      </c>
      <c r="H65" s="194"/>
      <c r="I65" s="192"/>
      <c r="J65" s="193" t="s">
        <v>14</v>
      </c>
      <c r="K65" s="194"/>
      <c r="L65" s="192"/>
      <c r="M65" s="193" t="s">
        <v>14</v>
      </c>
      <c r="N65" s="194"/>
      <c r="O65" s="647" t="s">
        <v>18</v>
      </c>
      <c r="P65" s="647"/>
      <c r="Q65" s="647"/>
      <c r="R65" s="211">
        <f>Q66</f>
        <v>0</v>
      </c>
      <c r="S65" s="212" t="s">
        <v>14</v>
      </c>
      <c r="T65" s="213">
        <f>O66</f>
        <v>0</v>
      </c>
      <c r="U65" s="211">
        <f>Q67</f>
        <v>0</v>
      </c>
      <c r="V65" s="212" t="s">
        <v>14</v>
      </c>
      <c r="W65" s="213">
        <f>O67</f>
        <v>0</v>
      </c>
      <c r="X65" s="211">
        <f>Q68</f>
        <v>0</v>
      </c>
      <c r="Y65" s="212" t="s">
        <v>14</v>
      </c>
      <c r="Z65" s="213">
        <f>O68</f>
        <v>0</v>
      </c>
      <c r="AA65" s="211">
        <f>Q69</f>
        <v>0</v>
      </c>
      <c r="AB65" s="212" t="s">
        <v>14</v>
      </c>
      <c r="AC65" s="213">
        <f>O69</f>
        <v>0</v>
      </c>
      <c r="AD65" s="60">
        <f>Q70</f>
        <v>0</v>
      </c>
      <c r="AE65" s="61" t="s">
        <v>14</v>
      </c>
      <c r="AF65" s="84">
        <f>O70</f>
        <v>0</v>
      </c>
      <c r="AG65" s="60">
        <f>Q71</f>
        <v>0</v>
      </c>
      <c r="AH65" s="61" t="s">
        <v>14</v>
      </c>
      <c r="AI65" s="84">
        <f>O71</f>
        <v>0</v>
      </c>
      <c r="AJ65" s="60">
        <f>Q72</f>
        <v>0</v>
      </c>
      <c r="AK65" s="61" t="s">
        <v>14</v>
      </c>
      <c r="AL65" s="62">
        <f>O72</f>
        <v>0</v>
      </c>
      <c r="AM65" s="60">
        <f>Q73</f>
        <v>0</v>
      </c>
      <c r="AN65" s="61" t="s">
        <v>14</v>
      </c>
      <c r="AO65" s="84">
        <f>O73</f>
        <v>0</v>
      </c>
      <c r="AP65" s="60">
        <f>Q74</f>
        <v>0</v>
      </c>
      <c r="AQ65" s="61" t="s">
        <v>14</v>
      </c>
      <c r="AR65" s="85">
        <f>O74</f>
        <v>0</v>
      </c>
      <c r="AS65" s="60">
        <f>Q75</f>
        <v>0</v>
      </c>
      <c r="AT65" s="61" t="s">
        <v>14</v>
      </c>
      <c r="AU65" s="62">
        <f>O75</f>
        <v>0</v>
      </c>
      <c r="AV65" s="300">
        <f>IF(C65&gt;E65,2,"0")+IF(C65=E65,1)*IF(C65+E65=0,0,1)+IF(F65&gt;H65,2,"0")+IF(F65=H65,1)*IF(F65+H65=0,0,1)+IF(I65&gt;K65,2,"0")+IF(I65=K65,1)*IF(I65+K65=0,0,1)+IF(L65&gt;N65,2,"0")+IF(L65=N65,1)*IF(L65+N65=0,0,1)+IF(R65&gt;T65,2,"0")+IF(R65=T65,1)*IF(R65+T65=0,0,1)+IF(U65&gt;W65,2,"0")+IF(U65=W65,1)*IF(U65+W65=0,0,1)+IF(X65&gt;Z65,2,"0")+IF(X65=Z65,1)*IF(X65+Z65=0,0,1)+IF(AA65&gt;AC65,2,"0")+IF(AA65=AC65,1)*IF(AA65+AC65=0,0,1)+IF(AD65&gt;AF65,2,"0")+IF(AD65=AF65,1)*IF(AD65+AF65=0,0,1)+IF(AG65&gt;AI65,2,"0")+IF(AG65=AI65,1)*IF(AG65+AI65=0,0,1)+IF(AJ65&gt;AL65,2,"0")+IF(AJ65=AL65,1)*IF(AJ65+AL65=0,0,1)+IF(AM65&gt;AO65,2,"0")+IF(AM65=AO65,1)*IF(AM65+AO65=0,0,1)+IF(AP65&gt;AR65,2,"0")+IF(AP65=AR65,1)*IF(AP65+AR65=0,0,1)+IF(AS65&gt;AU65,2,"0")+IF(AS65=AU65,1)*IF(AS65+AU65=0,0,1)</f>
        <v>0</v>
      </c>
      <c r="AW65" s="301">
        <f>SUM(C65,F65,I65,L65,R65,U65,X65,AA65,AD65,AG65,AJ65,AM65,AP65,AS65)</f>
        <v>0</v>
      </c>
      <c r="AX65" s="302" t="s">
        <v>14</v>
      </c>
      <c r="AY65" s="303">
        <f>SUM(E65,H65,K65,N65,T65,W65,Z65,AC65,AF65,AI65,AL65,AO65,AR65,AU65)</f>
        <v>0</v>
      </c>
      <c r="AZ65" s="304">
        <f t="shared" si="12"/>
        <v>0</v>
      </c>
      <c r="BA65" s="379">
        <f>IF(poznámky!K52=5,poznámky!A19)+IF(poznámky!K53=5,poznámky!A20)+IF(poznámky!K54=5,poznámky!A21)+IF(poznámky!K55=5,poznámky!A22)+IF(poznámky!K56=5,poznámky!A23)+IF(poznámky!K57=5,poznámky!A24)+IF(poznámky!K58=5,poznámky!A25)+IF(poznámky!K59=5,poznámky!A26)+IF(poznámky!K60=5,poznámky!A27)+IF(poznámky!K61=5,poznámky!A28)+IF(poznámky!K62=5,poznámky!A29)+IF(poznámky!K63=5,poznámky!A30)+IF(poznámky!K64=5,poznámky!A31)+IF(poznámky!K65=5,poznámky!A32)+IF(poznámky!K66=5,poznámky!A33)</f>
        <v>5</v>
      </c>
      <c r="BB65" s="305" t="s">
        <v>21</v>
      </c>
      <c r="BC65" s="306">
        <f t="shared" si="13"/>
        <v>0</v>
      </c>
      <c r="BD65" s="370" t="e">
        <f>SUM(AV65,poznámky!E28)</f>
        <v>#VALUE!</v>
      </c>
      <c r="BE65" s="371">
        <f>SUM(AW65,poznámky!F28)</f>
        <v>0</v>
      </c>
      <c r="BF65" s="372" t="s">
        <v>14</v>
      </c>
      <c r="BG65" s="373">
        <f>SUM(AY65,poznámky!H28)</f>
        <v>0</v>
      </c>
      <c r="BH65" s="74">
        <f t="shared" si="14"/>
        <v>0</v>
      </c>
      <c r="BI65" s="374">
        <f>IF(poznámky!S52=1,poznámky!A19)+IF(poznámky!S53=1,poznámky!A20)+IF(poznámky!S54=1,poznámky!A21)+IF(poznámky!S55=1,poznámky!A22)+IF(poznámky!S56=1,poznámky!A23)+IF(poznámky!S57=1,poznámky!A24)+IF(poznámky!S58=1,poznámky!A25)+IF(poznámky!S59=1,poznámky!A26)+IF(poznámky!S60=1,poznámky!A27)+IF(poznámky!S61=1,poznámky!A28)+IF(poznámky!S62=1,poznámky!A29)+IF(poznámky!S63=1,poznámky!A30)+IF(poznámky!S64=1,poznámky!A31)+IF(poznámky!S65=1,poznámky!A32)+IF(poznámky!S66=1,poznámky!A33)</f>
        <v>1</v>
      </c>
      <c r="BJ65" s="66" t="s">
        <v>21</v>
      </c>
      <c r="BK65" s="67">
        <f t="shared" si="15"/>
        <v>0</v>
      </c>
      <c r="BM65" s="682"/>
      <c r="BN65" s="682"/>
      <c r="BO65" s="682"/>
      <c r="BP65" s="682"/>
      <c r="BQ65" s="682"/>
    </row>
    <row r="66" spans="1:69" ht="21.75" customHeight="1">
      <c r="A66" s="44">
        <v>6</v>
      </c>
      <c r="B66" s="366">
        <f>poznámky!D30</f>
        <v>0</v>
      </c>
      <c r="C66" s="192"/>
      <c r="D66" s="193" t="s">
        <v>14</v>
      </c>
      <c r="E66" s="194"/>
      <c r="F66" s="192"/>
      <c r="G66" s="193" t="s">
        <v>14</v>
      </c>
      <c r="H66" s="194"/>
      <c r="I66" s="192"/>
      <c r="J66" s="193" t="s">
        <v>14</v>
      </c>
      <c r="K66" s="194"/>
      <c r="L66" s="192"/>
      <c r="M66" s="193" t="s">
        <v>14</v>
      </c>
      <c r="N66" s="194"/>
      <c r="O66" s="192"/>
      <c r="P66" s="193" t="s">
        <v>14</v>
      </c>
      <c r="Q66" s="194"/>
      <c r="R66" s="647" t="s">
        <v>29</v>
      </c>
      <c r="S66" s="647"/>
      <c r="T66" s="647"/>
      <c r="U66" s="211">
        <f>T67</f>
        <v>0</v>
      </c>
      <c r="V66" s="212" t="s">
        <v>14</v>
      </c>
      <c r="W66" s="213">
        <f>R67</f>
        <v>0</v>
      </c>
      <c r="X66" s="211">
        <f>T68</f>
        <v>0</v>
      </c>
      <c r="Y66" s="212" t="s">
        <v>14</v>
      </c>
      <c r="Z66" s="213">
        <f>R68</f>
        <v>0</v>
      </c>
      <c r="AA66" s="211">
        <f>T69</f>
        <v>0</v>
      </c>
      <c r="AB66" s="212" t="s">
        <v>14</v>
      </c>
      <c r="AC66" s="213">
        <f>R69</f>
        <v>0</v>
      </c>
      <c r="AD66" s="60">
        <f>T70</f>
        <v>0</v>
      </c>
      <c r="AE66" s="61" t="s">
        <v>14</v>
      </c>
      <c r="AF66" s="84">
        <f>R70</f>
        <v>0</v>
      </c>
      <c r="AG66" s="60">
        <f>T71</f>
        <v>0</v>
      </c>
      <c r="AH66" s="61" t="s">
        <v>14</v>
      </c>
      <c r="AI66" s="84">
        <f>R71</f>
        <v>0</v>
      </c>
      <c r="AJ66" s="60">
        <f>T72</f>
        <v>0</v>
      </c>
      <c r="AK66" s="61" t="s">
        <v>14</v>
      </c>
      <c r="AL66" s="62">
        <f>R72</f>
        <v>0</v>
      </c>
      <c r="AM66" s="60">
        <f>T73</f>
        <v>0</v>
      </c>
      <c r="AN66" s="61" t="s">
        <v>14</v>
      </c>
      <c r="AO66" s="62">
        <f>R73</f>
        <v>0</v>
      </c>
      <c r="AP66" s="60">
        <f>T74</f>
        <v>0</v>
      </c>
      <c r="AQ66" s="61" t="s">
        <v>14</v>
      </c>
      <c r="AR66" s="84">
        <f>R74</f>
        <v>0</v>
      </c>
      <c r="AS66" s="60">
        <f>T75</f>
        <v>0</v>
      </c>
      <c r="AT66" s="61" t="s">
        <v>14</v>
      </c>
      <c r="AU66" s="62">
        <f>R75</f>
        <v>0</v>
      </c>
      <c r="AV66" s="300">
        <f>IF(C66&gt;E66,2,"0")+IF(C66=E66,1)*IF(C66+E66=0,0,1)+IF(F66&gt;H66,2,"0")+IF(F66=H66,1)*IF(F66+H66=0,0,1)+IF(I66&gt;K66,2,"0")+IF(I66=K66,1)*IF(I66+K66=0,0,1)+IF(L66&gt;N66,2,"0")+IF(L66=N66,1)*IF(L66+N66=0,0,1)+IF(O66&gt;Q66,2,"0")+IF(O66=Q66,1)*IF(O66+Q66=0,0,1)+IF(U66&gt;W66,2,"0")+IF(U66=W66,1)*IF(U66+W66=0,0,1)+IF(X66&gt;Z66,2,"0")+IF(X66=Z66,1)*IF(X66+Z66=0,0,1)+IF(AA66&gt;AC66,2,"0")+IF(AA66=AC66,1)*IF(AA66+AC66=0,0,1)+IF(AD66&gt;AF66,2,"0")+IF(AD66=AF66,1)*IF(AD66+AF66=0,0,1)+IF(AG66&gt;AI66,2,"0")+IF(AG66=AI66,1)*IF(AG66+AI66=0,0,1)+IF(AJ66&gt;AL66,2,"0")+IF(AJ66=AL66,1)*IF(AJ66+AL66=0,0,1)+IF(AM66&gt;AO66,2,"0")+IF(AM66=AO66,1)*IF(AM66+AO66=0,0,1)+IF(AP66&gt;AR66,2,"0")+IF(AP66=AR66,1)*IF(AP66+AR66=0,0,1)+IF(AS66&gt;AU66,2,"0")+IF(AS66=AU66,1)*IF(AS66+AU66=0,0,1)</f>
        <v>0</v>
      </c>
      <c r="AW66" s="301">
        <f>SUM(C66,F66,I66,L66,O66,U66,X66,AA66,AD66,AG66,AJ66,AM66,AP66,AS66)</f>
        <v>0</v>
      </c>
      <c r="AX66" s="302" t="s">
        <v>14</v>
      </c>
      <c r="AY66" s="303">
        <f>SUM(E66,H66,K66,N66,Q66,W66,Z66,AC66,AF66,AI66,AL66,AO66,AR66,AU66)</f>
        <v>0</v>
      </c>
      <c r="AZ66" s="304">
        <f t="shared" si="12"/>
        <v>0</v>
      </c>
      <c r="BA66" s="379">
        <f>IF(poznámky!K52=6,poznámky!A19)+IF(poznámky!K53=6,poznámky!A20)+IF(poznámky!K54=6,poznámky!A21)+IF(poznámky!K55=6,poznámky!A22)+IF(poznámky!K56=6,poznámky!A23)+IF(poznámky!K57=6,poznámky!A24)+IF(poznámky!K58=6,poznámky!A25)+IF(poznámky!K59=6,poznámky!A26)+IF(poznámky!K60=6,poznámky!A27)+IF(poznámky!K61=6,poznámky!A28)+IF(poznámky!K62=6,poznámky!A29)+IF(poznámky!K63=6,poznámky!A30)+IF(poznámky!K64=6,poznámky!A31)+IF(poznámky!K65=6,poznámky!A32)+IF(poznámky!K66=6,poznámky!A33)</f>
        <v>6</v>
      </c>
      <c r="BB66" s="305" t="s">
        <v>21</v>
      </c>
      <c r="BC66" s="306">
        <f t="shared" si="13"/>
        <v>0</v>
      </c>
      <c r="BD66" s="370" t="e">
        <f>SUM(AV66,poznámky!E29)</f>
        <v>#VALUE!</v>
      </c>
      <c r="BE66" s="371">
        <f>SUM(AW66,poznámky!F29)</f>
        <v>0</v>
      </c>
      <c r="BF66" s="372" t="s">
        <v>14</v>
      </c>
      <c r="BG66" s="373">
        <f>SUM(AY66,poznámky!H29)</f>
        <v>0</v>
      </c>
      <c r="BH66" s="74">
        <f t="shared" si="14"/>
        <v>0</v>
      </c>
      <c r="BI66" s="374">
        <f>IF(poznámky!S52=1,poznámky!A19)+IF(poznámky!S53=1,poznámky!A20)+IF(poznámky!S54=1,poznámky!A21)+IF(poznámky!S55=1,poznámky!A22)+IF(poznámky!S56=1,poznámky!A23)+IF(poznámky!S57=1,poznámky!A24)+IF(poznámky!S58=1,poznámky!A25)+IF(poznámky!S59=1,poznámky!A26)+IF(poznámky!S60=1,poznámky!A27)+IF(poznámky!S61=1,poznámky!A28)+IF(poznámky!S62=1,poznámky!A29)+IF(poznámky!S63=1,poznámky!A30)+IF(poznámky!S64=1,poznámky!A31)+IF(poznámky!S65=1,poznámky!A32)+IF(poznámky!S66=1,poznámky!A33)</f>
        <v>1</v>
      </c>
      <c r="BJ66" s="66" t="s">
        <v>21</v>
      </c>
      <c r="BK66" s="67">
        <f t="shared" si="15"/>
        <v>0</v>
      </c>
      <c r="BM66" s="682"/>
      <c r="BN66" s="682"/>
      <c r="BO66" s="682"/>
      <c r="BP66" s="682"/>
      <c r="BQ66" s="682"/>
    </row>
    <row r="67" spans="1:69" ht="21.75" customHeight="1">
      <c r="A67" s="44">
        <v>7</v>
      </c>
      <c r="B67" s="366">
        <f>poznámky!D31</f>
        <v>0</v>
      </c>
      <c r="C67" s="192"/>
      <c r="D67" s="193" t="s">
        <v>14</v>
      </c>
      <c r="E67" s="194"/>
      <c r="F67" s="192"/>
      <c r="G67" s="193" t="s">
        <v>14</v>
      </c>
      <c r="H67" s="194"/>
      <c r="I67" s="192"/>
      <c r="J67" s="193" t="s">
        <v>14</v>
      </c>
      <c r="K67" s="194"/>
      <c r="L67" s="192"/>
      <c r="M67" s="193" t="s">
        <v>14</v>
      </c>
      <c r="N67" s="194"/>
      <c r="O67" s="192"/>
      <c r="P67" s="193" t="s">
        <v>14</v>
      </c>
      <c r="Q67" s="194"/>
      <c r="R67" s="192"/>
      <c r="S67" s="193" t="s">
        <v>14</v>
      </c>
      <c r="T67" s="194"/>
      <c r="U67" s="647" t="s">
        <v>22</v>
      </c>
      <c r="V67" s="647"/>
      <c r="W67" s="647"/>
      <c r="X67" s="211">
        <f>W68</f>
        <v>0</v>
      </c>
      <c r="Y67" s="212" t="s">
        <v>14</v>
      </c>
      <c r="Z67" s="213">
        <f>U68</f>
        <v>0</v>
      </c>
      <c r="AA67" s="211">
        <f>W69</f>
        <v>0</v>
      </c>
      <c r="AB67" s="212" t="s">
        <v>14</v>
      </c>
      <c r="AC67" s="213">
        <f>U69</f>
        <v>0</v>
      </c>
      <c r="AD67" s="60">
        <f>W70</f>
        <v>0</v>
      </c>
      <c r="AE67" s="61" t="s">
        <v>14</v>
      </c>
      <c r="AF67" s="84">
        <f>U70</f>
        <v>0</v>
      </c>
      <c r="AG67" s="60">
        <f>W71</f>
        <v>0</v>
      </c>
      <c r="AH67" s="61" t="s">
        <v>14</v>
      </c>
      <c r="AI67" s="84">
        <f>U71</f>
        <v>0</v>
      </c>
      <c r="AJ67" s="60">
        <f>W72</f>
        <v>0</v>
      </c>
      <c r="AK67" s="61" t="s">
        <v>14</v>
      </c>
      <c r="AL67" s="62">
        <f>U72</f>
        <v>0</v>
      </c>
      <c r="AM67" s="60">
        <f>W73</f>
        <v>0</v>
      </c>
      <c r="AN67" s="61" t="s">
        <v>14</v>
      </c>
      <c r="AO67" s="62">
        <f>U73</f>
        <v>0</v>
      </c>
      <c r="AP67" s="60">
        <f>W74</f>
        <v>0</v>
      </c>
      <c r="AQ67" s="61" t="s">
        <v>14</v>
      </c>
      <c r="AR67" s="84">
        <f>U74</f>
        <v>0</v>
      </c>
      <c r="AS67" s="60">
        <f>W75</f>
        <v>0</v>
      </c>
      <c r="AT67" s="61" t="s">
        <v>14</v>
      </c>
      <c r="AU67" s="62">
        <f>U75</f>
        <v>0</v>
      </c>
      <c r="AV67" s="300">
        <f>IF(C67&gt;E67,2,"0")+IF(C67=E67,1)*IF(C67+E67=0,0,1)+IF(F67&gt;H67,2,"0")+IF(F67=H67,1)*IF(F67+H67=0,0,1)+IF(I67&gt;K67,2,"0")+IF(I67=K67,1)*IF(I67+K67=0,0,1)+IF(L67&gt;N67,2,"0")+IF(L67=N67,1)*IF(L67+N67=0,0,1)+IF(O67&gt;Q67,2,"0")+IF(O67=Q67,1)*IF(O67+Q67=0,0,1)+IF(R67&gt;T67,2,"0")+IF(R67=T67,1)*IF(R67+T67=0,0,1)+IF(X67&gt;Z67,2,"0")+IF(X67=Z67,1)*IF(X67+Z67=0,0,1)+IF(AA67&gt;AC67,2,"0")+IF(AA67=AC67,1)*IF(AA67+AC67=0,0,1)+IF(AD67&gt;AF67,2,"0")+IF(AD67=AF67,1)*IF(AD67+AF67=0,0,1)+IF(AG67&gt;AI67,2,"0")+IF(AG67=AI67,1)*IF(AG67+AI67=0,0,1)+IF(AJ67&gt;AL67,2,"0")+IF(AJ67=AL67,1)*IF(AJ67+AL67=0,0,1)+IF(AM67&gt;AO67,2,"0")+IF(AM67=AO67,1)*IF(AM67+AO67=0,0,1)+IF(AP67&gt;AR67,2,"0")+IF(AP67=AR67,1)*IF(AP67+AR67=0,0,1)+IF(AS67&gt;AU67,2,"0")+IF(AS67=AU67,1)*IF(AS67+AU67=0,0,1)</f>
        <v>0</v>
      </c>
      <c r="AW67" s="301">
        <f>SUM(C67,F67,I67,L67,O67,R67,X67,AA67,AD67,AG67,AJ67,AM67,AP67,AS67)</f>
        <v>0</v>
      </c>
      <c r="AX67" s="302" t="s">
        <v>14</v>
      </c>
      <c r="AY67" s="303">
        <f>SUM(E67,H67,K67,N67,Q67,T67,Z67,AC67,AF67,AI67,AL67,AO67,AR67,AU67)</f>
        <v>0</v>
      </c>
      <c r="AZ67" s="304">
        <f t="shared" si="12"/>
        <v>0</v>
      </c>
      <c r="BA67" s="379">
        <f>IF(poznámky!K52=7,poznámky!A19)+IF(poznámky!K53=7,poznámky!A20)+IF(poznámky!K54=7,poznámky!A21)+IF(poznámky!K55=7,poznámky!A22)+IF(poznámky!K56=7,poznámky!A23)+IF(poznámky!K57=7,poznámky!A24)+IF(poznámky!K58=7,poznámky!A25)+IF(poznámky!K59=7,poznámky!A26)+IF(poznámky!K60=7,poznámky!A27)+IF(poznámky!K61=7,poznámky!A28)+IF(poznámky!K62=7,poznámky!A29)+IF(poznámky!K63=7,poznámky!A30)+IF(poznámky!K64=7,poznámky!A31)+IF(poznámky!K65=7,poznámky!A32)+IF(poznámky!K66=7,poznámky!A33)</f>
        <v>7</v>
      </c>
      <c r="BB67" s="305" t="s">
        <v>21</v>
      </c>
      <c r="BC67" s="306">
        <f t="shared" si="13"/>
        <v>0</v>
      </c>
      <c r="BD67" s="370" t="e">
        <f>SUM(AV67,poznámky!E30)</f>
        <v>#VALUE!</v>
      </c>
      <c r="BE67" s="371">
        <f>SUM(AW67,poznámky!F30)</f>
        <v>0</v>
      </c>
      <c r="BF67" s="372" t="s">
        <v>14</v>
      </c>
      <c r="BG67" s="373">
        <f>SUM(AY67,poznámky!H30)</f>
        <v>0</v>
      </c>
      <c r="BH67" s="74">
        <f t="shared" si="14"/>
        <v>0</v>
      </c>
      <c r="BI67" s="374">
        <f>IF(poznámky!S52=1,poznámky!A19)+IF(poznámky!S53=1,poznámky!A20)+IF(poznámky!S54=1,poznámky!A21)+IF(poznámky!S55=1,poznámky!A22)+IF(poznámky!S56=1,poznámky!A23)+IF(poznámky!S57=1,poznámky!A24)+IF(poznámky!S58=1,poznámky!A25)+IF(poznámky!S59=1,poznámky!A26)+IF(poznámky!S60=1,poznámky!A27)+IF(poznámky!S61=1,poznámky!A28)+IF(poznámky!S62=1,poznámky!A29)+IF(poznámky!S63=1,poznámky!A30)+IF(poznámky!S64=1,poznámky!A31)+IF(poznámky!S65=1,poznámky!A32)+IF(poznámky!S66=1,poznámky!A33)</f>
        <v>1</v>
      </c>
      <c r="BJ67" s="66" t="s">
        <v>21</v>
      </c>
      <c r="BK67" s="67">
        <f t="shared" si="15"/>
        <v>0</v>
      </c>
      <c r="BM67" s="682"/>
      <c r="BN67" s="682"/>
      <c r="BO67" s="682"/>
      <c r="BP67" s="682"/>
      <c r="BQ67" s="682"/>
    </row>
    <row r="68" spans="1:69" ht="21.75" customHeight="1">
      <c r="A68" s="44">
        <v>8</v>
      </c>
      <c r="B68" s="366">
        <f>poznámky!D32</f>
        <v>0</v>
      </c>
      <c r="C68" s="192"/>
      <c r="D68" s="193" t="s">
        <v>14</v>
      </c>
      <c r="E68" s="216"/>
      <c r="F68" s="192"/>
      <c r="G68" s="193" t="s">
        <v>14</v>
      </c>
      <c r="H68" s="216"/>
      <c r="I68" s="192"/>
      <c r="J68" s="193" t="s">
        <v>14</v>
      </c>
      <c r="K68" s="216"/>
      <c r="L68" s="192"/>
      <c r="M68" s="193" t="s">
        <v>14</v>
      </c>
      <c r="N68" s="216"/>
      <c r="O68" s="192"/>
      <c r="P68" s="193" t="s">
        <v>14</v>
      </c>
      <c r="Q68" s="216"/>
      <c r="R68" s="192"/>
      <c r="S68" s="193" t="s">
        <v>14</v>
      </c>
      <c r="T68" s="216"/>
      <c r="U68" s="192"/>
      <c r="V68" s="193" t="s">
        <v>14</v>
      </c>
      <c r="W68" s="194"/>
      <c r="X68" s="647" t="s">
        <v>23</v>
      </c>
      <c r="Y68" s="647"/>
      <c r="Z68" s="647"/>
      <c r="AA68" s="211">
        <f>Z69</f>
        <v>0</v>
      </c>
      <c r="AB68" s="212" t="s">
        <v>14</v>
      </c>
      <c r="AC68" s="215">
        <f>X69</f>
        <v>0</v>
      </c>
      <c r="AD68" s="60">
        <f>Z70</f>
        <v>0</v>
      </c>
      <c r="AE68" s="61" t="s">
        <v>14</v>
      </c>
      <c r="AF68" s="85">
        <f>X70</f>
        <v>0</v>
      </c>
      <c r="AG68" s="60">
        <f>Z71</f>
        <v>0</v>
      </c>
      <c r="AH68" s="61" t="s">
        <v>14</v>
      </c>
      <c r="AI68" s="85">
        <f>X71</f>
        <v>0</v>
      </c>
      <c r="AJ68" s="60">
        <f>Z72</f>
        <v>0</v>
      </c>
      <c r="AK68" s="61" t="s">
        <v>14</v>
      </c>
      <c r="AL68" s="63">
        <f>X72</f>
        <v>0</v>
      </c>
      <c r="AM68" s="60">
        <f>Z73</f>
        <v>0</v>
      </c>
      <c r="AN68" s="61" t="s">
        <v>14</v>
      </c>
      <c r="AO68" s="63">
        <f>X73</f>
        <v>0</v>
      </c>
      <c r="AP68" s="60">
        <f>Z74</f>
        <v>0</v>
      </c>
      <c r="AQ68" s="61" t="s">
        <v>14</v>
      </c>
      <c r="AR68" s="85">
        <f>X74</f>
        <v>0</v>
      </c>
      <c r="AS68" s="60">
        <f>Z75</f>
        <v>0</v>
      </c>
      <c r="AT68" s="61" t="s">
        <v>14</v>
      </c>
      <c r="AU68" s="63">
        <f>X75</f>
        <v>0</v>
      </c>
      <c r="AV68" s="300">
        <f>IF(C68&gt;E68,2,"0")+IF(C68=E68,1)*IF(C68+E68=0,0,1)+IF(F68&gt;H68,2,"0")+IF(F68=H68,1)*IF(F68+H68=0,0,1)+IF(I68&gt;K68,2,"0")+IF(I68=K68,1)*IF(I68+K68=0,0,1)+IF(L68&gt;N68,2,"0")+IF(L68=N68,1)*IF(L68+N68=0,0,1)+IF(O68&gt;Q68,2,"0")+IF(O68=Q68,1)*IF(O68+Q68=0,0,1)+IF(R68&gt;T68,2,"0")+IF(R68=T68,1)*IF(R68+T68=0,0,1)+IF(U68&gt;W68,2,"0")+IF(U68=W68,1)*IF(U68+W68=0,0,1)+IF(AA68&gt;AC68,2,"0")+IF(AA68=AC68,1)*IF(AA68+AC68=0,0,1)+IF(AD68&gt;AF68,2,"0")+IF(AD68=AF68,1)*IF(AD68+AF68=0,0,1)+IF(AG68&gt;AI68,2,"0")+IF(AG68=AI68,1)*IF(AG68+AI68=0,0,1)+IF(AJ68&gt;AL68,2,"0")+IF(AJ68=AL68,1)*IF(AJ68+AL68=0,0,1)+IF(AM68&gt;AO68,2,"0")+IF(AM68=AO68,1)*IF(AM68+AO68=0,0,1)+IF(AP68&gt;AR68,2,"0")+IF(AP68=AR68,1)*IF(AP68+AR68=0,0,1)+IF(AS68&gt;AU68,2,"0")+IF(AS68=AU68,1)*IF(AS68+AU68=0,0,1)</f>
        <v>0</v>
      </c>
      <c r="AW68" s="301">
        <f>SUM(C68,F68,I68,L68,O68,R68,U68,AA68,AD68,AG68,AJ68,AM68,AP68,AS68)</f>
        <v>0</v>
      </c>
      <c r="AX68" s="302" t="s">
        <v>14</v>
      </c>
      <c r="AY68" s="303">
        <f>SUM(E68,H68,K68,N68,Q68,T68,W68,AC68,AF68,AI68,AL68,AO68,AR68,AU68)</f>
        <v>0</v>
      </c>
      <c r="AZ68" s="304">
        <f t="shared" si="12"/>
        <v>0</v>
      </c>
      <c r="BA68" s="379">
        <f>IF(poznámky!K52=8,poznámky!A19)+IF(poznámky!K53=8,poznámky!A20)+IF(poznámky!K54=8,poznámky!A21)+IF(poznámky!K55=8,poznámky!A22)+IF(poznámky!K56=8,poznámky!A23)+IF(poznámky!K57=8,poznámky!A24)+IF(poznámky!K58=8,poznámky!A25)+IF(poznámky!K59=8,poznámky!A26)+IF(poznámky!K60=8,poznámky!A27)+IF(poznámky!K61=8,poznámky!A28)+IF(poznámky!K62=8,poznámky!A29)+IF(poznámky!K63=8,poznámky!A30)+IF(poznámky!K64=8,poznámky!A31)+IF(poznámky!K65=8,poznámky!A32)+IF(poznámky!K66=8,poznámky!A33)</f>
        <v>8</v>
      </c>
      <c r="BB68" s="305" t="s">
        <v>21</v>
      </c>
      <c r="BC68" s="306">
        <f t="shared" si="13"/>
        <v>0</v>
      </c>
      <c r="BD68" s="370">
        <f>SUM(AV68,poznámky!E31)</f>
        <v>0</v>
      </c>
      <c r="BE68" s="371">
        <f>SUM(AW68,poznámky!F31)</f>
        <v>0</v>
      </c>
      <c r="BF68" s="372" t="s">
        <v>14</v>
      </c>
      <c r="BG68" s="373">
        <f>SUM(AY68,poznámky!H31)</f>
        <v>0</v>
      </c>
      <c r="BH68" s="74">
        <f t="shared" si="14"/>
        <v>0</v>
      </c>
      <c r="BI68" s="374">
        <f>IF(poznámky!S52=1,poznámky!A19)+IF(poznámky!S53=1,poznámky!A20)+IF(poznámky!S54=1,poznámky!A21)+IF(poznámky!S55=1,poznámky!A22)+IF(poznámky!S56=1,poznámky!A23)+IF(poznámky!S57=1,poznámky!A24)+IF(poznámky!S58=1,poznámky!A25)+IF(poznámky!S59=1,poznámky!A26)+IF(poznámky!S60=1,poznámky!A27)+IF(poznámky!S61=1,poznámky!A28)+IF(poznámky!S62=1,poznámky!A29)+IF(poznámky!S63=1,poznámky!A30)+IF(poznámky!S64=1,poznámky!A31)+IF(poznámky!S65=1,poznámky!A32)+IF(poznámky!S66=1,poznámky!A33)</f>
        <v>1</v>
      </c>
      <c r="BJ68" s="66" t="s">
        <v>21</v>
      </c>
      <c r="BK68" s="67">
        <f t="shared" si="15"/>
        <v>0</v>
      </c>
      <c r="BM68" s="382"/>
    </row>
    <row r="69" spans="1:69" ht="21.75" customHeight="1">
      <c r="A69" s="44">
        <v>9</v>
      </c>
      <c r="B69" s="366">
        <f>poznámky!D33</f>
        <v>0</v>
      </c>
      <c r="C69" s="192"/>
      <c r="D69" s="193" t="s">
        <v>14</v>
      </c>
      <c r="E69" s="194"/>
      <c r="F69" s="192"/>
      <c r="G69" s="193" t="s">
        <v>14</v>
      </c>
      <c r="H69" s="194"/>
      <c r="I69" s="192"/>
      <c r="J69" s="193" t="s">
        <v>14</v>
      </c>
      <c r="K69" s="194"/>
      <c r="L69" s="192"/>
      <c r="M69" s="193" t="s">
        <v>14</v>
      </c>
      <c r="N69" s="194"/>
      <c r="O69" s="192"/>
      <c r="P69" s="193" t="s">
        <v>14</v>
      </c>
      <c r="Q69" s="194"/>
      <c r="R69" s="192"/>
      <c r="S69" s="193" t="s">
        <v>14</v>
      </c>
      <c r="T69" s="194"/>
      <c r="U69" s="192"/>
      <c r="V69" s="193" t="s">
        <v>14</v>
      </c>
      <c r="W69" s="194"/>
      <c r="X69" s="192"/>
      <c r="Y69" s="193" t="s">
        <v>14</v>
      </c>
      <c r="Z69" s="194"/>
      <c r="AA69" s="647" t="s">
        <v>24</v>
      </c>
      <c r="AB69" s="647"/>
      <c r="AC69" s="647"/>
      <c r="AD69" s="60">
        <f>AC70</f>
        <v>0</v>
      </c>
      <c r="AE69" s="61" t="s">
        <v>14</v>
      </c>
      <c r="AF69" s="84">
        <f>AA70</f>
        <v>0</v>
      </c>
      <c r="AG69" s="60">
        <f>AC71</f>
        <v>0</v>
      </c>
      <c r="AH69" s="61" t="s">
        <v>14</v>
      </c>
      <c r="AI69" s="84">
        <f>AA71</f>
        <v>0</v>
      </c>
      <c r="AJ69" s="60">
        <f>AC72</f>
        <v>0</v>
      </c>
      <c r="AK69" s="61" t="s">
        <v>14</v>
      </c>
      <c r="AL69" s="62">
        <f>AA72</f>
        <v>0</v>
      </c>
      <c r="AM69" s="60">
        <f>AC73</f>
        <v>0</v>
      </c>
      <c r="AN69" s="61" t="s">
        <v>14</v>
      </c>
      <c r="AO69" s="62">
        <f>AA73</f>
        <v>0</v>
      </c>
      <c r="AP69" s="60">
        <f>AC74</f>
        <v>0</v>
      </c>
      <c r="AQ69" s="61" t="s">
        <v>14</v>
      </c>
      <c r="AR69" s="84">
        <f>AA74</f>
        <v>0</v>
      </c>
      <c r="AS69" s="60">
        <f>AC75</f>
        <v>0</v>
      </c>
      <c r="AT69" s="61" t="s">
        <v>14</v>
      </c>
      <c r="AU69" s="62">
        <f>AA75</f>
        <v>0</v>
      </c>
      <c r="AV69" s="300">
        <f>IF(C69&gt;E69,2,"0")+IF(C69=E69,1)*IF(C69+E69=0,0,1)+IF(F69&gt;H69,2,"0")+IF(F69=H69,1)*IF(F69+H69=0,0,1)+IF(I69&gt;K69,2,"0")+IF(I69=K69,1)*IF(I69+K69=0,0,1)+IF(L69&gt;N69,2,"0")+IF(L69=N69,1)*IF(L69+N69=0,0,1)+IF(O69&gt;Q69,2,"0")+IF(O69=Q69,1)*IF(O69+Q69=0,0,1)+IF(R69&gt;T69,2,"0")+IF(R69=T69,1)*IF(R69+T69=0,0,1)+IF(U69&gt;W69,2,"0")+IF(U69=W69,1)*IF(U69+W69=0,0,1)+IF(X69&gt;Z69,2,"0")+IF(X69=Z69,1)*IF(X69+Z69=0,0,1)+IF(AD69&gt;AF69,2,"0")+IF(AD69=AF69,1)*IF(AD69+AF69=0,0,1)+IF(AG69&gt;AI69,2,"0")+IF(AG69=AI69,1)*IF(AG69+AI69=0,0,1)+IF(AJ69&gt;AL69,2,"0")+IF(AJ69=AL69,1)*IF(AJ69+AL69=0,0,1)+IF(AM69&gt;AO69,2,"0")+IF(AM69=AO69,1)*IF(AM69+AO69=0,0,1)+IF(AP69&gt;AR69,2,"0")+IF(AP69=AR69,1)*IF(AP69+AR69=0,0,1)+IF(AS69&gt;AU69,2,"0")+IF(AS69=AU69,1)*IF(AS69+AU69=0,0,1)</f>
        <v>0</v>
      </c>
      <c r="AW69" s="301">
        <f>SUM(C69,F69,I69,L69,O69,R69,U69,X69,AD69,AG69,AJ69,AM69,AP69,AS69)</f>
        <v>0</v>
      </c>
      <c r="AX69" s="302" t="s">
        <v>14</v>
      </c>
      <c r="AY69" s="303">
        <f>SUM(E69,H69,K69,N69,Q69,T69,W69,Z69,AF69,AI69,AL69,AO69,AR69,AU69)</f>
        <v>0</v>
      </c>
      <c r="AZ69" s="304">
        <f t="shared" si="12"/>
        <v>0</v>
      </c>
      <c r="BA69" s="379">
        <f>IF(poznámky!K52=9,poznámky!A19)+IF(poznámky!K53=9,poznámky!A20)+IF(poznámky!K54=9,poznámky!A21)+IF(poznámky!K55=9,poznámky!A22)+IF(poznámky!K56=9,poznámky!A23)+IF(poznámky!K57=9,poznámky!A24)+IF(poznámky!K58=9,poznámky!A25)+IF(poznámky!K59=9,poznámky!A26)+IF(poznámky!K60=9,poznámky!A27)+IF(poznámky!K61=9,poznámky!A28)+IF(poznámky!K62=9,poznámky!A29)+IF(poznámky!K63=9,poznámky!A30)+IF(poznámky!K64=9,poznámky!A31)+IF(poznámky!K65=9,poznámky!A32)+IF(poznámky!K66=9,poznámky!A33)</f>
        <v>9</v>
      </c>
      <c r="BB69" s="305" t="s">
        <v>21</v>
      </c>
      <c r="BC69" s="306">
        <f t="shared" si="13"/>
        <v>0</v>
      </c>
      <c r="BD69" s="370">
        <f>SUM(AV69,poznámky!E32)</f>
        <v>0</v>
      </c>
      <c r="BE69" s="371">
        <f>SUM(AW69,poznámky!F32)</f>
        <v>0</v>
      </c>
      <c r="BF69" s="372" t="s">
        <v>14</v>
      </c>
      <c r="BG69" s="373">
        <f>SUM(AY69,poznámky!H32)</f>
        <v>0</v>
      </c>
      <c r="BH69" s="74">
        <f t="shared" si="14"/>
        <v>0</v>
      </c>
      <c r="BI69" s="374">
        <f>IF(poznámky!S52=1,poznámky!A19)+IF(poznámky!S53=1,poznámky!A20)+IF(poznámky!S54=1,poznámky!A21)+IF(poznámky!S55=1,poznámky!A22)+IF(poznámky!S56=1,poznámky!A23)+IF(poznámky!S57=1,poznámky!A24)+IF(poznámky!S58=1,poznámky!A25)+IF(poznámky!S59=1,poznámky!A26)+IF(poznámky!S60=1,poznámky!A27)+IF(poznámky!S61=1,poznámky!A28)+IF(poznámky!S62=1,poznámky!A29)+IF(poznámky!S63=1,poznámky!A30)+IF(poznámky!S64=1,poznámky!A31)+IF(poznámky!S65=1,poznámky!A32)+IF(poznámky!S66=1,poznámky!A33)</f>
        <v>1</v>
      </c>
      <c r="BJ69" s="66" t="s">
        <v>21</v>
      </c>
      <c r="BK69" s="67">
        <f t="shared" si="15"/>
        <v>0</v>
      </c>
      <c r="BM69" s="382"/>
    </row>
    <row r="70" spans="1:69" ht="21.75" customHeight="1">
      <c r="A70" s="44">
        <v>10</v>
      </c>
      <c r="B70" s="366">
        <f>poznámky!D34</f>
        <v>0</v>
      </c>
      <c r="C70" s="60"/>
      <c r="D70" s="61" t="s">
        <v>14</v>
      </c>
      <c r="E70" s="84"/>
      <c r="F70" s="60"/>
      <c r="G70" s="61" t="s">
        <v>14</v>
      </c>
      <c r="H70" s="84"/>
      <c r="I70" s="60"/>
      <c r="J70" s="61" t="s">
        <v>14</v>
      </c>
      <c r="K70" s="84"/>
      <c r="L70" s="60"/>
      <c r="M70" s="61" t="s">
        <v>14</v>
      </c>
      <c r="N70" s="84"/>
      <c r="O70" s="60"/>
      <c r="P70" s="61" t="s">
        <v>14</v>
      </c>
      <c r="Q70" s="84"/>
      <c r="R70" s="60"/>
      <c r="S70" s="61" t="s">
        <v>14</v>
      </c>
      <c r="T70" s="84"/>
      <c r="U70" s="60"/>
      <c r="V70" s="61" t="s">
        <v>14</v>
      </c>
      <c r="W70" s="84"/>
      <c r="X70" s="60"/>
      <c r="Y70" s="61" t="s">
        <v>14</v>
      </c>
      <c r="Z70" s="84"/>
      <c r="AA70" s="60"/>
      <c r="AB70" s="61" t="s">
        <v>14</v>
      </c>
      <c r="AC70" s="84"/>
      <c r="AD70" s="647" t="s">
        <v>15</v>
      </c>
      <c r="AE70" s="647"/>
      <c r="AF70" s="647"/>
      <c r="AG70" s="60">
        <f>AF71</f>
        <v>0</v>
      </c>
      <c r="AH70" s="61" t="s">
        <v>14</v>
      </c>
      <c r="AI70" s="84">
        <f>AD71</f>
        <v>0</v>
      </c>
      <c r="AJ70" s="60">
        <f>AF72</f>
        <v>0</v>
      </c>
      <c r="AK70" s="61" t="s">
        <v>14</v>
      </c>
      <c r="AL70" s="62">
        <f>AD72</f>
        <v>0</v>
      </c>
      <c r="AM70" s="60">
        <f>AF73</f>
        <v>0</v>
      </c>
      <c r="AN70" s="61" t="s">
        <v>14</v>
      </c>
      <c r="AO70" s="62">
        <f>AD73</f>
        <v>0</v>
      </c>
      <c r="AP70" s="60">
        <f>AF74</f>
        <v>0</v>
      </c>
      <c r="AQ70" s="61" t="s">
        <v>14</v>
      </c>
      <c r="AR70" s="84">
        <f>AD74</f>
        <v>0</v>
      </c>
      <c r="AS70" s="60">
        <f>AF75</f>
        <v>0</v>
      </c>
      <c r="AT70" s="61" t="s">
        <v>14</v>
      </c>
      <c r="AU70" s="62">
        <f>AD75</f>
        <v>0</v>
      </c>
      <c r="AV70" s="300">
        <f>IF(C70=E70,1)*IF(C70+E70=0,0,1)+IF(C70&gt;E70,2,"0")+IF(F70&gt;H70,2,"0")+IF(F70=H70,1)*IF(F70+H70=0,0,1)+IF(I70&gt;K70,2,"0")+IF(I70=K70,1)*IF(I70+K70=0,0,1)+IF(L70&gt;N70,2,"0")+IF(L70=N70,1)*IF(L70+N70=0,0,1)+IF(O70&gt;Q70,2,"0")+IF(O70=Q70,1)*IF(O70+Q70=0,0,1)+IF(R70&gt;T70,2,"0")+IF(R70=T70,1)*IF(R70+T70=0,0,1)+IF(U70&gt;W70,2,"0")+IF(U70=W70,1)*IF(U70+W70=0,0,1)+IF(X70&gt;Z70,2,"0")+IF(X70=Z70,1)*IF(X70+Z70=0,0,1)+IF(AA70&gt;AC70,2,"0")+IF(AA70=AC70,1)*IF(AA70+AC70=0,0,1)+IF(AG70&gt;AI70,2,"0")+IF(AG70=AI70,1)*IF(AG70+AI70=0,0,1)+IF(AJ70&gt;AL70,2,"0")+IF(AJ70=AL70,1)*IF(AJ70+AL70=0,0,1)+IF(AM70&gt;AO70,2,"0")+IF(AM70=AO70,1)*IF(AM70+AO70=0,0,1)+IF(AP70&gt;AR70,2,"0")+IF(AP70=AR70,1)*IF(AP70+AR70=0,0,1)+IF(AS70&gt;AU70,2,"0")+IF(AS70=AU70,1)*IF(AS70+AU70=0,0,1)</f>
        <v>0</v>
      </c>
      <c r="AW70" s="301">
        <f>SUM(C70,F70,I70,L70,O70,R70,U70,X70,AA70,AG70,AJ70,AM70,AP70,AS70)</f>
        <v>0</v>
      </c>
      <c r="AX70" s="302" t="s">
        <v>14</v>
      </c>
      <c r="AY70" s="303">
        <f>SUM(E70,H70,K70,N70,Q70,T70,W70,Z70,AC70,AI70,AL70,AO70,AR70,AU70)</f>
        <v>0</v>
      </c>
      <c r="AZ70" s="304">
        <f t="shared" si="12"/>
        <v>0</v>
      </c>
      <c r="BA70" s="379">
        <f>IF(poznámky!K52=10,poznámky!A19)+IF(poznámky!K53=10,poznámky!A20)+IF(poznámky!K54=10,poznámky!A21)+IF(poznámky!K55=10,poznámky!A22)+IF(poznámky!K56=10,poznámky!A23)+IF(poznámky!K57=10,poznámky!A24)+IF(poznámky!K58=10,poznámky!A25)+IF(poznámky!K59=10,poznámky!A26)+IF(poznámky!K60=10,poznámky!A27)+IF(poznámky!K61=10,poznámky!A28)+IF(poznámky!K62=10,poznámky!A29)+IF(poznámky!K63=10,poznámky!A30)+IF(poznámky!K64=10,poznámky!A31)+IF(poznámky!K65=10,poznámky!A32)+IF(poznámky!K66=10,poznámky!A33)</f>
        <v>10</v>
      </c>
      <c r="BB70" s="305" t="s">
        <v>21</v>
      </c>
      <c r="BC70" s="306">
        <f t="shared" si="13"/>
        <v>0</v>
      </c>
      <c r="BD70" s="370">
        <f>SUM(AV70,poznámky!E33)</f>
        <v>0</v>
      </c>
      <c r="BE70" s="371">
        <f>SUM(AW70,poznámky!F33)</f>
        <v>0</v>
      </c>
      <c r="BF70" s="372" t="s">
        <v>14</v>
      </c>
      <c r="BG70" s="373">
        <f>SUM(AY70,poznámky!H33)</f>
        <v>0</v>
      </c>
      <c r="BH70" s="74">
        <f t="shared" si="14"/>
        <v>0</v>
      </c>
      <c r="BI70" s="374">
        <f>IF(poznámky!S52=1,poznámky!A19)+IF(poznámky!S53=1,poznámky!A20)+IF(poznámky!S54=1,poznámky!A21)+IF(poznámky!S55=1,poznámky!A22)+IF(poznámky!S56=1,poznámky!A23)+IF(poznámky!S57=1,poznámky!A24)+IF(poznámky!S58=1,poznámky!A25)+IF(poznámky!S59=1,poznámky!A26)+IF(poznámky!S60=1,poznámky!A27)+IF(poznámky!S61=1,poznámky!A28)+IF(poznámky!S62=1,poznámky!A29)+IF(poznámky!S63=1,poznámky!A30)+IF(poznámky!S64=1,poznámky!A31)+IF(poznámky!S65=1,poznámky!A32)+IF(poznámky!S66=1,poznámky!A33)</f>
        <v>1</v>
      </c>
      <c r="BJ70" s="66" t="s">
        <v>21</v>
      </c>
      <c r="BK70" s="67">
        <f t="shared" si="15"/>
        <v>0</v>
      </c>
      <c r="BM70" s="382"/>
    </row>
    <row r="71" spans="1:69" ht="21.75" customHeight="1">
      <c r="A71" s="44">
        <v>11</v>
      </c>
      <c r="B71" s="366">
        <f>poznámky!D35</f>
        <v>0</v>
      </c>
      <c r="C71" s="175"/>
      <c r="D71" s="61" t="s">
        <v>14</v>
      </c>
      <c r="E71" s="84"/>
      <c r="F71" s="175"/>
      <c r="G71" s="61" t="s">
        <v>14</v>
      </c>
      <c r="H71" s="84"/>
      <c r="I71" s="175"/>
      <c r="J71" s="61" t="s">
        <v>14</v>
      </c>
      <c r="K71" s="84"/>
      <c r="L71" s="175"/>
      <c r="M71" s="61" t="s">
        <v>14</v>
      </c>
      <c r="N71" s="84"/>
      <c r="O71" s="175"/>
      <c r="P71" s="61" t="s">
        <v>14</v>
      </c>
      <c r="Q71" s="84"/>
      <c r="R71" s="175"/>
      <c r="S71" s="61" t="s">
        <v>14</v>
      </c>
      <c r="T71" s="84"/>
      <c r="U71" s="175"/>
      <c r="V71" s="61" t="s">
        <v>14</v>
      </c>
      <c r="W71" s="84"/>
      <c r="X71" s="175"/>
      <c r="Y71" s="61" t="s">
        <v>14</v>
      </c>
      <c r="Z71" s="84"/>
      <c r="AA71" s="175"/>
      <c r="AB71" s="61" t="s">
        <v>14</v>
      </c>
      <c r="AC71" s="84"/>
      <c r="AD71" s="60"/>
      <c r="AE71" s="61" t="s">
        <v>14</v>
      </c>
      <c r="AF71" s="84"/>
      <c r="AG71" s="647"/>
      <c r="AH71" s="647"/>
      <c r="AI71" s="647"/>
      <c r="AJ71" s="60">
        <f>AI72</f>
        <v>0</v>
      </c>
      <c r="AK71" s="61" t="s">
        <v>14</v>
      </c>
      <c r="AL71" s="62">
        <f>AG72</f>
        <v>0</v>
      </c>
      <c r="AM71" s="60">
        <f>AI73</f>
        <v>0</v>
      </c>
      <c r="AN71" s="61" t="s">
        <v>14</v>
      </c>
      <c r="AO71" s="62">
        <f>AG73</f>
        <v>0</v>
      </c>
      <c r="AP71" s="60">
        <f>AI74</f>
        <v>0</v>
      </c>
      <c r="AQ71" s="61" t="s">
        <v>14</v>
      </c>
      <c r="AR71" s="85">
        <f>AG74</f>
        <v>0</v>
      </c>
      <c r="AS71" s="60">
        <f>AI75</f>
        <v>0</v>
      </c>
      <c r="AT71" s="61" t="s">
        <v>14</v>
      </c>
      <c r="AU71" s="62">
        <f>AG75</f>
        <v>0</v>
      </c>
      <c r="AV71" s="300">
        <f>IF(C71&gt;E71,2,"0")+IF(C71=E71,1)*IF(C71+E71=0,0,1)+IF(F71&gt;H71,2,"0")+IF(F71=H71,1)*IF(F71+H71=0,0,1)+IF(I71&gt;K71,2,"0")+IF(I71=K71,1)*IF(I71+K71=0,0,1)+IF(L71&gt;N71,2,"0")+IF(L71=N71,1)*IF(L71+N71=0,0,1)+IF(O71&gt;Q71,2,"0")+IF(O71=Q71,1)*IF(O71+Q71=0,0,1)+IF(R71&gt;T71,2,"0")+IF(R71=T71,1)*IF(R71+T71=0,0,1)+IF(U71&gt;W71,2,"0")+IF(U71=W71,1)*IF(U71+W71=0,0,1)+IF(X71&gt;Z71,2,"0")+IF(X71=Z71,1)*IF(X71+Z71=0,0,1)+IF(AA71&gt;AC71,2,"0")+IF(AA71=AC71,1)*IF(AA71+AC71=0,0,1)+IF(AD71&gt;AF71,2,"0")+IF(AD71=AF71,1)*IF(AD71+AF71=0,0,1)+IF(AJ71&gt;AL71,2,"0")+IF(AJ71=AL71,1)*IF(AJ71+AL71=0,0,1)+IF(AM71&gt;AO71,2,"0")+IF(AM71=AO71,1)*IF(AM71+AO71=0,0,1)+IF(AP71&gt;AR71,2,"0")+IF(AP71=AR71,1)*IF(AP71+AR71=0,0,1)+IF(AS71&gt;AU71,2,"0")+IF(AS71=AU71,1)*IF(AS71+AU71=0,0,1)</f>
        <v>0</v>
      </c>
      <c r="AW71" s="301">
        <f>SUM(C71,F71,I71,L71,O71,R71,U71,X71,AA71,AD71,AJ71,AM71,AP71,AS71)</f>
        <v>0</v>
      </c>
      <c r="AX71" s="302" t="s">
        <v>14</v>
      </c>
      <c r="AY71" s="303">
        <f>SUM(E71,H71,K71,N71,Q71,T71,W71,Z71,AC71,AF71,AL71,AO71,AR71,AU71)</f>
        <v>0</v>
      </c>
      <c r="AZ71" s="304">
        <f t="shared" si="12"/>
        <v>0</v>
      </c>
      <c r="BA71" s="379">
        <f>IF(poznámky!K52=11,poznámky!A19)+IF(poznámky!K53=11,poznámky!A20)+IF(poznámky!K54=11,poznámky!A21)+IF(poznámky!K55=11,poznámky!A22)+IF(poznámky!K56=11,poznámky!A23)+IF(poznámky!K57=11,poznámky!A24)+IF(poznámky!K58=11,poznámky!A25)+IF(poznámky!K59=11,poznámky!A26)+IF(poznámky!K60=11,poznámky!A27)+IF(poznámky!K61=11,poznámky!A28)+IF(poznámky!K62=11,poznámky!A29)+IF(poznámky!K63=11,poznámky!A30)+IF(poznámky!K64=11,poznámky!A31)+IF(poznámky!K65=11,poznámky!A32)+IF(poznámky!K66=11,poznámky!A33)</f>
        <v>11</v>
      </c>
      <c r="BB71" s="305" t="s">
        <v>21</v>
      </c>
      <c r="BC71" s="306">
        <f t="shared" si="13"/>
        <v>0</v>
      </c>
      <c r="BD71" s="370">
        <f>SUM(AV71,poznámky!E34)</f>
        <v>0</v>
      </c>
      <c r="BE71" s="371">
        <f>SUM(AW71,poznámky!F34)</f>
        <v>0</v>
      </c>
      <c r="BF71" s="372" t="s">
        <v>14</v>
      </c>
      <c r="BG71" s="373">
        <f>SUM(AY71,poznámky!H34)</f>
        <v>0</v>
      </c>
      <c r="BH71" s="74">
        <f t="shared" si="14"/>
        <v>0</v>
      </c>
      <c r="BI71" s="374">
        <f>IF(poznámky!S52=1,poznámky!A19)+IF(poznámky!S53=1,poznámky!A20)+IF(poznámky!S54=1,poznámky!A21)+IF(poznámky!S55=1,poznámky!A22)+IF(poznámky!S56=1,poznámky!A23)+IF(poznámky!S57=1,poznámky!A24)+IF(poznámky!S58=1,poznámky!A25)+IF(poznámky!S59=1,poznámky!A26)+IF(poznámky!S60=1,poznámky!A27)+IF(poznámky!S61=1,poznámky!A28)+IF(poznámky!S62=1,poznámky!A29)+IF(poznámky!S63=1,poznámky!A30)+IF(poznámky!S64=1,poznámky!A31)+IF(poznámky!S65=1,poznámky!A32)+IF(poznámky!S66=1,poznámky!A33)</f>
        <v>1</v>
      </c>
      <c r="BJ71" s="66" t="s">
        <v>21</v>
      </c>
      <c r="BK71" s="67">
        <f t="shared" si="15"/>
        <v>0</v>
      </c>
      <c r="BM71" s="382"/>
    </row>
    <row r="72" spans="1:69" ht="21.75" customHeight="1">
      <c r="A72" s="44">
        <v>12</v>
      </c>
      <c r="B72" s="366">
        <f>poznámky!D36</f>
        <v>0</v>
      </c>
      <c r="C72" s="60"/>
      <c r="D72" s="61" t="s">
        <v>14</v>
      </c>
      <c r="E72" s="84"/>
      <c r="F72" s="60"/>
      <c r="G72" s="61" t="s">
        <v>14</v>
      </c>
      <c r="H72" s="84"/>
      <c r="I72" s="60"/>
      <c r="J72" s="61" t="s">
        <v>14</v>
      </c>
      <c r="K72" s="84"/>
      <c r="L72" s="60"/>
      <c r="M72" s="61" t="s">
        <v>14</v>
      </c>
      <c r="N72" s="84"/>
      <c r="O72" s="60"/>
      <c r="P72" s="61" t="s">
        <v>14</v>
      </c>
      <c r="Q72" s="84"/>
      <c r="R72" s="60"/>
      <c r="S72" s="61" t="s">
        <v>14</v>
      </c>
      <c r="T72" s="84"/>
      <c r="U72" s="60"/>
      <c r="V72" s="61" t="s">
        <v>14</v>
      </c>
      <c r="W72" s="84"/>
      <c r="X72" s="60"/>
      <c r="Y72" s="61" t="s">
        <v>14</v>
      </c>
      <c r="Z72" s="84"/>
      <c r="AA72" s="60"/>
      <c r="AB72" s="61" t="s">
        <v>14</v>
      </c>
      <c r="AC72" s="84"/>
      <c r="AD72" s="60"/>
      <c r="AE72" s="61" t="s">
        <v>14</v>
      </c>
      <c r="AF72" s="84"/>
      <c r="AG72" s="60"/>
      <c r="AH72" s="61" t="s">
        <v>14</v>
      </c>
      <c r="AI72" s="84"/>
      <c r="AJ72" s="646">
        <v>2</v>
      </c>
      <c r="AK72" s="646"/>
      <c r="AL72" s="675"/>
      <c r="AM72" s="175">
        <f>AL73</f>
        <v>0</v>
      </c>
      <c r="AN72" s="61" t="s">
        <v>14</v>
      </c>
      <c r="AO72" s="85">
        <f>AJ73</f>
        <v>0</v>
      </c>
      <c r="AP72" s="175">
        <f>AL74</f>
        <v>0</v>
      </c>
      <c r="AQ72" s="61" t="s">
        <v>14</v>
      </c>
      <c r="AR72" s="84">
        <f>AJ74</f>
        <v>0</v>
      </c>
      <c r="AS72" s="60">
        <f>AL75</f>
        <v>0</v>
      </c>
      <c r="AT72" s="61" t="s">
        <v>14</v>
      </c>
      <c r="AU72" s="64">
        <f>AJ75</f>
        <v>0</v>
      </c>
      <c r="AV72" s="300">
        <f>IF(C72&gt;E72,2,"0")+IF(C72=E72,1)*IF(C72+E72=0,0,1)+IF(F72&gt;H72,2,"0")+IF(F72=H72,1)*IF(F72+H72=0,0,1)+IF(I72&gt;K72,2,"0")+IF(I72=K72,1)*IF(I72+K72=0,0,1)+IF(L72&gt;N72,2,"0")+IF(L72=N72,1)*IF(L72+N72=0,0,1)+IF(O72&gt;Q72,2,"0")+IF(O72=Q72,1)*IF(O72+Q72=0,0,1)+IF(R72&gt;T72,2,"0")+IF(R72=T72,1)*IF(R72+T72=0,0,1)+IF(U72&gt;W72,2,"0")+IF(U72=W72,1)*IF(U72+W72=0,0,1)+IF(X72&gt;Z72,2,"0")+IF(X72=Z72,1)*IF(X72+Z72=0,0,1)+IF(AA72&gt;AC72,2,"0")+IF(AA72=AC72,1)*IF(AA72+AC72=0,0,1)+IF(AD72&gt;AF72,2,"0")+IF(AD72=AF72,1)*IF(AD72+AF72=0,0,1)+IF(AG72&gt;AI72,2,"0")+IF(AG72=AI72,1)*IF(AG72+AI72=0,0,1)+IF(AM72&gt;AO72,2,"0")+IF(AM72=AO72,1)*IF(AM72+AO72=0,0,1)+IF(AP72&gt;AR72,2,"0")+IF(AP72=AR72,1)*IF(AP72+AR72=0,0,1)+IF(AS72&gt;AU72,2,"0")+IF(AS72=AU72,1)*IF(AS72+AU72=0,0,1)</f>
        <v>0</v>
      </c>
      <c r="AW72" s="301">
        <f>SUM(C72,F72,I72,L72,O72,R72,U72,X72,AA72,AD72,AG72,AM72,AP72,AS72)</f>
        <v>0</v>
      </c>
      <c r="AX72" s="302" t="s">
        <v>14</v>
      </c>
      <c r="AY72" s="303">
        <f>SUM(E72,H72,K72,N72,Q72,T72,W72,Z72,AC72,AF72,AI72,AO72,AR72,AU72)</f>
        <v>0</v>
      </c>
      <c r="AZ72" s="304">
        <f>AW72-AY72</f>
        <v>0</v>
      </c>
      <c r="BA72" s="379">
        <f>IF(poznámky!K52=12,poznámky!A19)+IF(poznámky!K53=12,poznámky!A20)+IF(poznámky!K54=12,poznámky!A21)+IF(poznámky!K55=12,poznámky!A22)+IF(poznámky!K56=12,poznámky!A23)+IF(poznámky!K57=12,poznámky!A24)+IF(poznámky!K58=12,poznámky!A25)+IF(poznámky!K59=12,poznámky!A26)+IF(poznámky!K60=12,poznámky!A27)+IF(poznámky!K61=12,poznámky!A28)+IF(poznámky!K62=12,poznámky!A29)+IF(poznámky!K63=12,poznámky!A30)+IF(poznámky!K64=12,poznámky!A31)+IF(poznámky!K65=12,poznámky!A32)+IF(poznámky!K66=12,poznámky!A33)</f>
        <v>12</v>
      </c>
      <c r="BB72" s="305" t="s">
        <v>21</v>
      </c>
      <c r="BC72" s="306">
        <f t="shared" si="13"/>
        <v>0</v>
      </c>
      <c r="BD72" s="370">
        <f>SUM(AV72,poznámky!E35)</f>
        <v>0</v>
      </c>
      <c r="BE72" s="371">
        <f>SUM(AW72,poznámky!F35)</f>
        <v>0</v>
      </c>
      <c r="BF72" s="372" t="s">
        <v>14</v>
      </c>
      <c r="BG72" s="373">
        <f>SUM(AY72,poznámky!H35)</f>
        <v>0</v>
      </c>
      <c r="BH72" s="74">
        <f t="shared" si="14"/>
        <v>0</v>
      </c>
      <c r="BI72" s="374">
        <f>IF(poznámky!S52=1,poznámky!A19)+IF(poznámky!S53=1,poznámky!A20)+IF(poznámky!S54=1,poznámky!A21)+IF(poznámky!S55=1,poznámky!A22)+IF(poznámky!S56=1,poznámky!A23)+IF(poznámky!S57=1,poznámky!A24)+IF(poznámky!S58=1,poznámky!A25)+IF(poznámky!S59=1,poznámky!A26)+IF(poznámky!S60=1,poznámky!A27)+IF(poznámky!S61=1,poznámky!A28)+IF(poznámky!S62=1,poznámky!A29)+IF(poznámky!S63=1,poznámky!A30)+IF(poznámky!S64=1,poznámky!A31)+IF(poznámky!S65=1,poznámky!A32)+IF(poznámky!S66=1,poznámky!A33)</f>
        <v>1</v>
      </c>
      <c r="BJ72" s="66" t="s">
        <v>21</v>
      </c>
      <c r="BK72" s="67">
        <f t="shared" si="15"/>
        <v>0</v>
      </c>
      <c r="BM72" s="382"/>
    </row>
    <row r="73" spans="1:69" ht="21.75" customHeight="1">
      <c r="A73" s="44">
        <v>13</v>
      </c>
      <c r="B73" s="366">
        <f>poznámky!D37</f>
        <v>0</v>
      </c>
      <c r="C73" s="195"/>
      <c r="D73" s="81" t="s">
        <v>14</v>
      </c>
      <c r="E73" s="196"/>
      <c r="F73" s="195"/>
      <c r="G73" s="81" t="s">
        <v>14</v>
      </c>
      <c r="H73" s="196"/>
      <c r="I73" s="195"/>
      <c r="J73" s="81" t="s">
        <v>14</v>
      </c>
      <c r="K73" s="196"/>
      <c r="L73" s="195"/>
      <c r="M73" s="81" t="s">
        <v>14</v>
      </c>
      <c r="N73" s="196"/>
      <c r="O73" s="195"/>
      <c r="P73" s="81" t="s">
        <v>14</v>
      </c>
      <c r="Q73" s="196"/>
      <c r="R73" s="195"/>
      <c r="S73" s="81" t="s">
        <v>14</v>
      </c>
      <c r="T73" s="196"/>
      <c r="U73" s="195"/>
      <c r="V73" s="81" t="s">
        <v>14</v>
      </c>
      <c r="W73" s="196"/>
      <c r="X73" s="195"/>
      <c r="Y73" s="81" t="s">
        <v>14</v>
      </c>
      <c r="Z73" s="196"/>
      <c r="AA73" s="195"/>
      <c r="AB73" s="81" t="s">
        <v>14</v>
      </c>
      <c r="AC73" s="196"/>
      <c r="AD73" s="195"/>
      <c r="AE73" s="81" t="s">
        <v>14</v>
      </c>
      <c r="AF73" s="196"/>
      <c r="AG73" s="195"/>
      <c r="AH73" s="81" t="s">
        <v>14</v>
      </c>
      <c r="AI73" s="196"/>
      <c r="AJ73" s="195"/>
      <c r="AK73" s="81" t="s">
        <v>14</v>
      </c>
      <c r="AL73" s="47"/>
      <c r="AM73" s="646">
        <v>0</v>
      </c>
      <c r="AN73" s="646"/>
      <c r="AO73" s="675"/>
      <c r="AP73" s="195">
        <f>AO74</f>
        <v>0</v>
      </c>
      <c r="AQ73" s="81" t="s">
        <v>14</v>
      </c>
      <c r="AR73" s="84">
        <f>AM74</f>
        <v>0</v>
      </c>
      <c r="AS73" s="60">
        <f>AO75</f>
        <v>0</v>
      </c>
      <c r="AT73" s="61" t="s">
        <v>14</v>
      </c>
      <c r="AU73" s="47">
        <f>AM75</f>
        <v>0</v>
      </c>
      <c r="AV73" s="300">
        <f>IF(C73&gt;E73,2,"0")+IF(C73=E73,1)*IF(C73+E73=0,0,1)+IF(F73&gt;H73,2,"0")+IF(F73=H73,1)*IF(F73+H73=0,0,1)+IF(I73&gt;K73,2,"0")+IF(I73=K73,1)*IF(I73+K73=0,0,1)+IF(L73&gt;N73,2,"0")+IF(L73=N73,1)*IF(L73+N73=0,0,1)+IF(O73&gt;Q73,2,"0")+IF(O73=Q73,1)*IF(O73+Q73=0,0,1)+IF(R73&gt;T73,2,"0")+IF(R73=T73,1)*IF(R73+T73=0,0,1)+IF(U73&gt;W73,2,"0")+IF(U73=W73,1)*IF(U73+W73=0,0,1)+IF(X73&gt;Z73,2,"0")+IF(X73=Z73,1)*IF(X73+Z73=0,0,1)+IF(AA73&gt;AC73,2,"0")+IF(AA73=AC73,1)*IF(AA73+AC73=0,0,1)+IF(AD73&gt;AF73,2,"0")+IF(AD73=AF73,1)*IF(AD73+AF73=0,0,1)+IF(AG73&gt;AI73,2,"0")+IF(AG73=AI73,1)*IF(AG73+AI73=0,0,1)+IF(AJ73&gt;AL73,2,"0")+IF(AJ73=AL73,1)*IF(AJ73+AL73=0,0,1)+IF(AP73&gt;AR73,2,"0")+IF(AP73=AR73,1)*IF(AP73+AR73=0,0,1)+IF(AS73&gt;AU73,2,"0")+IF(AS73=AU73,1)*IF(AS73+AU73=0,0,1)</f>
        <v>0</v>
      </c>
      <c r="AW73" s="301">
        <f>SUM(C73,F73,I73,L73,O73,R73,U73,X73,AA73,AD73,AG73,AJ73,AP73,AS73)</f>
        <v>0</v>
      </c>
      <c r="AX73" s="307" t="s">
        <v>14</v>
      </c>
      <c r="AY73" s="303">
        <f>SUM(E73,H73,K73,N73,Q73,T73,W73,Z73,AC73,AF73,AI73,AL73,AR73,AU73)</f>
        <v>0</v>
      </c>
      <c r="AZ73" s="308">
        <f>AW73-AY73</f>
        <v>0</v>
      </c>
      <c r="BA73" s="380">
        <f>IF(poznámky!K52=13,poznámky!A19)+IF(poznámky!K53=13,poznámky!A20)+IF(poznámky!K54=13,poznámky!A21)+IF(poznámky!K55=13,poznámky!A22)+IF(poznámky!K56=13,poznámky!A23)+IF(poznámky!K57=13,poznámky!A24)+IF(poznámky!K58=13,poznámky!A25)+IF(poznámky!K59=13,poznámky!A26)+IF(poznámky!K60=13,poznámky!A27)+IF(poznámky!K61=13,poznámky!A28)+IF(poznámky!K62=13,poznámky!A29)+IF(poznámky!K63=13,poznámky!A30)+IF(poznámky!K64=13,poznámky!A31)+IF(poznámky!K65=13,poznámky!A32)+IF(poznámky!K66=13,poznámky!A33)</f>
        <v>13</v>
      </c>
      <c r="BB73" s="305" t="s">
        <v>21</v>
      </c>
      <c r="BC73" s="306">
        <f t="shared" si="13"/>
        <v>0</v>
      </c>
      <c r="BD73" s="370">
        <f>SUM(AV73,poznámky!E36)</f>
        <v>0</v>
      </c>
      <c r="BE73" s="371">
        <f>SUM(AW73,poznámky!F36)</f>
        <v>0</v>
      </c>
      <c r="BF73" s="372" t="s">
        <v>14</v>
      </c>
      <c r="BG73" s="373">
        <f>SUM(AY73,poznámky!H36)</f>
        <v>0</v>
      </c>
      <c r="BH73" s="74">
        <f t="shared" si="14"/>
        <v>0</v>
      </c>
      <c r="BI73" s="375">
        <f>IF(poznámky!S52=1,poznámky!A19)+IF(poznámky!S53=1,poznámky!A20)+IF(poznámky!S54=1,poznámky!A21)+IF(poznámky!S55=1,poznámky!A22)+IF(poznámky!S56=1,poznámky!A23)+IF(poznámky!S57=1,poznámky!A24)+IF(poznámky!S58=1,poznámky!A25)+IF(poznámky!S59=1,poznámky!A26)+IF(poznámky!S60=1,poznámky!A27)+IF(poznámky!S61=1,poznámky!A28)+IF(poznámky!S62=1,poznámky!A29)+IF(poznámky!S63=1,poznámky!A30)+IF(poznámky!S64=1,poznámky!A31)+IF(poznámky!S65=1,poznámky!A32)+IF(poznámky!S66=1,poznámky!A33)</f>
        <v>1</v>
      </c>
      <c r="BJ73" s="66" t="s">
        <v>21</v>
      </c>
      <c r="BK73" s="67">
        <f t="shared" si="15"/>
        <v>0</v>
      </c>
      <c r="BM73" s="382"/>
    </row>
    <row r="74" spans="1:69" ht="21.75" customHeight="1">
      <c r="A74" s="44">
        <v>14</v>
      </c>
      <c r="B74" s="366">
        <f>poznámky!D38</f>
        <v>0</v>
      </c>
      <c r="C74" s="195"/>
      <c r="D74" s="81" t="s">
        <v>14</v>
      </c>
      <c r="E74" s="196"/>
      <c r="F74" s="195"/>
      <c r="G74" s="81" t="s">
        <v>14</v>
      </c>
      <c r="H74" s="196"/>
      <c r="I74" s="195"/>
      <c r="J74" s="81" t="s">
        <v>14</v>
      </c>
      <c r="K74" s="196"/>
      <c r="L74" s="195"/>
      <c r="M74" s="81" t="s">
        <v>14</v>
      </c>
      <c r="N74" s="196"/>
      <c r="O74" s="195"/>
      <c r="P74" s="81" t="s">
        <v>14</v>
      </c>
      <c r="Q74" s="196"/>
      <c r="R74" s="195"/>
      <c r="S74" s="81" t="s">
        <v>14</v>
      </c>
      <c r="T74" s="196"/>
      <c r="U74" s="195"/>
      <c r="V74" s="81" t="s">
        <v>14</v>
      </c>
      <c r="W74" s="196"/>
      <c r="X74" s="195"/>
      <c r="Y74" s="81" t="s">
        <v>14</v>
      </c>
      <c r="Z74" s="196"/>
      <c r="AA74" s="195"/>
      <c r="AB74" s="81" t="s">
        <v>14</v>
      </c>
      <c r="AC74" s="196"/>
      <c r="AD74" s="195"/>
      <c r="AE74" s="81" t="s">
        <v>14</v>
      </c>
      <c r="AF74" s="196"/>
      <c r="AG74" s="195"/>
      <c r="AH74" s="81" t="s">
        <v>14</v>
      </c>
      <c r="AI74" s="196"/>
      <c r="AJ74" s="195"/>
      <c r="AK74" s="81" t="s">
        <v>14</v>
      </c>
      <c r="AL74" s="47"/>
      <c r="AM74" s="195"/>
      <c r="AN74" s="81" t="s">
        <v>14</v>
      </c>
      <c r="AO74" s="196"/>
      <c r="AP74" s="646">
        <v>1</v>
      </c>
      <c r="AQ74" s="646"/>
      <c r="AR74" s="647"/>
      <c r="AS74" s="60">
        <f>AR75</f>
        <v>0</v>
      </c>
      <c r="AT74" s="61" t="s">
        <v>14</v>
      </c>
      <c r="AU74" s="47">
        <f>AP75</f>
        <v>0</v>
      </c>
      <c r="AV74" s="300">
        <f>IF(C74&gt;E74,2,"0")+IF(C74=E74,1)*IF(C74+E74=0,0,1)+IF(F74&gt;H74,2,"0")+IF(F74=H74,1)*IF(F74+H74=0,0,1)+IF(I74&gt;K74,2,"0")+IF(I74=K74,1)*IF(I74+K74=0,0,1)+IF(L74&gt;N74,2,"0")+IF(L74=N74,1)*IF(L74+N74=0,0,1)+IF(O74&gt;Q74,2,"0")+IF(O74=Q74,1)*IF(O74+Q74=0,0,1)+IF(R74&gt;T74,2,"0")+IF(R74=T74,1)*IF(R74+T74=0,0,1)+IF(U74&gt;W74,2,"0")+IF(U74=W74,1)*IF(U74+W74=0,0,1)+IF(X74&gt;Z74,2,"0")+IF(X74=Z74,1)*IF(X74+Z74=0,0,1)+IF(AA74&gt;AC74,2,"0")+IF(AA74=AC74,1)*IF(AA74+AC74=0,0,1)+IF(AD74&gt;AF74,2,"0")+IF(AD74=AF74,1)*IF(AD74+AF74=0,0,1)+IF(AG74&gt;AI74,2,"0")+IF(AG74=AI74,1)*IF(AG74+AI74=0,0,1)+IF(AJ74&gt;AL74,2,"0")+IF(AJ74=AL74,1)*IF(AJ74+AL74=0,0,1)+IF(AM74&gt;AO74,2,"0")+IF(AM74=AO74,1)*IF(AM74+AO74=0,0,1)+IF(AS74&gt;AU74,2,"0")+IF(AS74=AU74,1)*IF(AS74+AU74=0,0,1)</f>
        <v>0</v>
      </c>
      <c r="AW74" s="301">
        <f>SUM(C74,F74,I74,L74,O74,R74,U74,X74,AA74,AD74,AG74,AJ74,AM74,AS74)</f>
        <v>0</v>
      </c>
      <c r="AX74" s="307" t="s">
        <v>14</v>
      </c>
      <c r="AY74" s="303">
        <f>SUM(E74,H74,K74,N74,Q74,T74,W74,Z74,AC74,AF74,AI74,AL74,AO74,AU74)</f>
        <v>0</v>
      </c>
      <c r="AZ74" s="308">
        <f>AW74-AY74</f>
        <v>0</v>
      </c>
      <c r="BA74" s="380">
        <f>IF(poznámky!K52=14,poznámky!A19)+IF(poznámky!K53=14,poznámky!A20)+IF(poznámky!K54=14,poznámky!A21)+IF(poznámky!K55=14,poznámky!A22)+IF(poznámky!K56=14,poznámky!A23)+IF(poznámky!K57=14,poznámky!A24)+IF(poznámky!K58=14,poznámky!A25)+IF(poznámky!K59=14,poznámky!A26)+IF(poznámky!K60=14,poznámky!A27)+IF(poznámky!K61=14,poznámky!A28)+IF(poznámky!K62=14,poznámky!A29)+IF(poznámky!K63=14,poznámky!A30)+IF(poznámky!K64=14,poznámky!A31)+IF(poznámky!K65=14,poznámky!A32)+IF(poznámky!K66=14,poznámky!A33)</f>
        <v>14</v>
      </c>
      <c r="BB74" s="305" t="s">
        <v>21</v>
      </c>
      <c r="BC74" s="306">
        <f t="shared" si="13"/>
        <v>0</v>
      </c>
      <c r="BD74" s="370">
        <f>SUM(AV74,poznámky!E37)</f>
        <v>0</v>
      </c>
      <c r="BE74" s="371">
        <f>SUM(AW74,poznámky!F37)</f>
        <v>0</v>
      </c>
      <c r="BF74" s="372" t="s">
        <v>14</v>
      </c>
      <c r="BG74" s="373">
        <f>SUM(AY74,poznámky!H37)</f>
        <v>0</v>
      </c>
      <c r="BH74" s="74">
        <f t="shared" si="14"/>
        <v>0</v>
      </c>
      <c r="BI74" s="376">
        <f>IF(poznámky!S52=1,poznámky!A19)+IF(poznámky!S53=1,poznámky!A20)+IF(poznámky!S54=1,poznámky!A21)+IF(poznámky!S55=1,poznámky!A22)+IF(poznámky!S56=1,poznámky!A23)+IF(poznámky!S57=1,poznámky!A24)+IF(poznámky!S58=1,poznámky!A25)+IF(poznámky!S59=1,poznámky!A26)+IF(poznámky!S60=1,poznámky!A27)+IF(poznámky!S61=1,poznámky!A28)+IF(poznámky!S62=1,poznámky!A29)+IF(poznámky!S63=1,poznámky!A30)+IF(poznámky!S64=1,poznámky!A31)+IF(poznámky!S65=1,poznámky!A32)+IF(poznámky!S66=1,poznámky!A33)</f>
        <v>1</v>
      </c>
      <c r="BJ74" s="66" t="s">
        <v>21</v>
      </c>
      <c r="BK74" s="67">
        <f t="shared" si="15"/>
        <v>0</v>
      </c>
      <c r="BM74" s="382"/>
    </row>
    <row r="75" spans="1:69" ht="21.75" customHeight="1" thickBot="1">
      <c r="A75" s="45">
        <v>15</v>
      </c>
      <c r="B75" s="366">
        <f>poznámky!D39</f>
        <v>0</v>
      </c>
      <c r="C75" s="53"/>
      <c r="D75" s="54" t="s">
        <v>14</v>
      </c>
      <c r="E75" s="55"/>
      <c r="F75" s="53"/>
      <c r="G75" s="54" t="s">
        <v>14</v>
      </c>
      <c r="H75" s="55"/>
      <c r="I75" s="53"/>
      <c r="J75" s="54" t="s">
        <v>14</v>
      </c>
      <c r="K75" s="55"/>
      <c r="L75" s="53"/>
      <c r="M75" s="54" t="s">
        <v>14</v>
      </c>
      <c r="N75" s="55"/>
      <c r="O75" s="53"/>
      <c r="P75" s="54" t="s">
        <v>14</v>
      </c>
      <c r="Q75" s="55"/>
      <c r="R75" s="53"/>
      <c r="S75" s="54" t="s">
        <v>14</v>
      </c>
      <c r="T75" s="55"/>
      <c r="U75" s="53"/>
      <c r="V75" s="54" t="s">
        <v>14</v>
      </c>
      <c r="W75" s="55"/>
      <c r="X75" s="53"/>
      <c r="Y75" s="54" t="s">
        <v>14</v>
      </c>
      <c r="Z75" s="56"/>
      <c r="AA75" s="53"/>
      <c r="AB75" s="54" t="s">
        <v>14</v>
      </c>
      <c r="AC75" s="55"/>
      <c r="AD75" s="53"/>
      <c r="AE75" s="54" t="s">
        <v>14</v>
      </c>
      <c r="AF75" s="55"/>
      <c r="AG75" s="53"/>
      <c r="AH75" s="54" t="s">
        <v>14</v>
      </c>
      <c r="AI75" s="55"/>
      <c r="AJ75" s="53"/>
      <c r="AK75" s="54" t="s">
        <v>14</v>
      </c>
      <c r="AL75" s="57"/>
      <c r="AM75" s="53"/>
      <c r="AN75" s="54" t="s">
        <v>14</v>
      </c>
      <c r="AO75" s="55"/>
      <c r="AP75" s="53"/>
      <c r="AQ75" s="54" t="s">
        <v>14</v>
      </c>
      <c r="AR75" s="57"/>
      <c r="AS75" s="646">
        <v>2</v>
      </c>
      <c r="AT75" s="646"/>
      <c r="AU75" s="675"/>
      <c r="AV75" s="300">
        <f>IF(C75&gt;E75,2,"0")+IF(C75=E75,1)*IF(C75+E75=0,0,1)+IF(F75&gt;H75,2,"0")+IF(F75=H75,1)*IF(F75+H75=0,0,1)+IF(I75&gt;K75,2,"0")+IF(I75=K75,1)*IF(I75+K75=0,0,1)+IF(L75&gt;N75,2,"0")+IF(L75=N75,1)*IF(L75+N75=0,0,1)+IF(O75&gt;Q75,2,"0")+IF(O75=Q75,1)*IF(O75+Q75=0,0,1)+IF(R75&gt;T75,2,"0")+IF(R75=T75,1)*IF(R75+T75=0,0,1)+IF(U75&gt;W75,2,"0")+IF(U75=W75,1)*IF(U75+W75=0,0,1)+IF(X75&gt;Z75,2,"0")+IF(X75=Z75,1)*IF(X75+Z75=0,0,1)+IF(AA75&gt;AC75,2,"0")+IF(AA75=AC75,1)*IF(AA75+AC75=0,0,1)+IF(AD75&gt;AF75,2,"0")+IF(AD75=AF75,1)*IF(AD75+AF75=0,0,1)+IF(AG75&gt;AI75,2,"0")+IF(AG75=AI75,1)*IF(AG75+AI75=0,0,1)+IF(AJ75&gt;AL75,2,"0")+IF(AJ75=AL75,1)*IF(AJ75+AL75=0,0,1)+IF(AM75&gt;AO75,2,"0")+IF(AM75=AO75,1)*IF(AM75+AO75=0,0,1)+IF(AP75&gt;AR75,2,"0")+IF(AP75=AR75,1)*IF(AP75+AR75=0,0,1)</f>
        <v>0</v>
      </c>
      <c r="AW75" s="301">
        <f>SUM(C75,F75,I75,L75,O75,R75,U75,X75,AA75,AD75,AG75,AJ75,AM75,AP75)</f>
        <v>0</v>
      </c>
      <c r="AX75" s="309" t="s">
        <v>14</v>
      </c>
      <c r="AY75" s="303">
        <f>SUM(E75,H75,K75,N75,Q75,T75,W75,Z75,AC75,AF75,AI75,AL75,AO75,AR75)</f>
        <v>0</v>
      </c>
      <c r="AZ75" s="310">
        <f>AW75-AY75</f>
        <v>0</v>
      </c>
      <c r="BA75" s="381">
        <f>IF(poznámky!K52=15,poznámky!A19)+IF(poznámky!K53=15,poznámky!A20)+IF(poznámky!K54=15,poznámky!A21)+IF(poznámky!K55=15,poznámky!A22)+IF(poznámky!K56=15,poznámky!A23)+IF(poznámky!K57=15,poznámky!A24)+IF(poznámky!K58=15,poznámky!A25)+IF(poznámky!K59=15,poznámky!A26)+IF(poznámky!K60=15,poznámky!A27)+IF(poznámky!K61=15,poznámky!A28)+IF(poznámky!K62=15,poznámky!A29)+IF(poznámky!K63=15,poznámky!A30)+IF(poznámky!K64=15,poznámky!A31)+IF(poznámky!K65=15,poznámky!A32)+IF(poznámky!K66=15,poznámky!A33)</f>
        <v>15</v>
      </c>
      <c r="BB75" s="305" t="s">
        <v>21</v>
      </c>
      <c r="BC75" s="306">
        <f t="shared" si="13"/>
        <v>0</v>
      </c>
      <c r="BD75" s="370">
        <f>SUM(AV75,poznámky!E38)</f>
        <v>0</v>
      </c>
      <c r="BE75" s="371">
        <f>SUM(AW75,poznámky!F38)</f>
        <v>0</v>
      </c>
      <c r="BF75" s="372" t="s">
        <v>14</v>
      </c>
      <c r="BG75" s="373">
        <f>SUM(AY75,poznámky!H38)</f>
        <v>0</v>
      </c>
      <c r="BH75" s="74">
        <f t="shared" si="14"/>
        <v>0</v>
      </c>
      <c r="BI75" s="377">
        <f>IF(poznámky!S52=1,poznámky!A19)+IF(poznámky!S53=1,poznámky!A20)+IF(poznámky!S54=1,poznámky!A21)+IF(poznámky!S55=1,poznámky!A22)+IF(poznámky!S56=1,poznámky!A23)+IF(poznámky!S57=1,poznámky!A24)+IF(poznámky!S58=1,poznámky!A25)+IF(poznámky!S59=1,poznámky!A26)+IF(poznámky!S60=1,poznámky!A27)+IF(poznámky!S61=1,poznámky!A28)+IF(poznámky!S62=1,poznámky!A29)+IF(poznámky!S63=1,poznámky!A30)+IF(poznámky!S64=1,poznámky!A31)+IF(poznámky!S65=1,poznámky!A32)+IF(poznámky!S66=1,poznámky!A33)</f>
        <v>1</v>
      </c>
      <c r="BJ75" s="66" t="s">
        <v>21</v>
      </c>
      <c r="BK75" s="67">
        <f t="shared" si="15"/>
        <v>0</v>
      </c>
      <c r="BM75" s="382"/>
    </row>
    <row r="76" spans="1:69" ht="21.75" customHeight="1" thickTop="1">
      <c r="A76" s="707" t="s">
        <v>76</v>
      </c>
      <c r="B76" s="707"/>
      <c r="C76" s="707"/>
      <c r="D76" s="707"/>
      <c r="E76" s="707"/>
      <c r="F76" s="707"/>
      <c r="G76" s="707"/>
      <c r="H76" s="707"/>
      <c r="I76" s="707"/>
      <c r="J76" s="707"/>
      <c r="K76" s="707"/>
      <c r="L76" s="707"/>
      <c r="M76" s="707"/>
      <c r="N76" s="707"/>
      <c r="O76" s="707"/>
      <c r="P76" s="707"/>
      <c r="Q76" s="707"/>
      <c r="R76" s="707"/>
      <c r="S76" s="707"/>
      <c r="T76" s="707"/>
      <c r="U76" s="707"/>
      <c r="V76" s="707"/>
      <c r="W76" s="707"/>
      <c r="X76" s="707"/>
      <c r="Y76" s="707"/>
      <c r="Z76" s="707"/>
      <c r="AA76" s="707"/>
      <c r="AB76" s="707"/>
      <c r="AC76" s="707"/>
      <c r="AD76" s="707"/>
      <c r="AE76" s="707"/>
      <c r="AF76" s="707"/>
      <c r="AG76" s="707"/>
      <c r="AH76" s="707"/>
      <c r="AI76" s="707"/>
      <c r="AJ76" s="707"/>
      <c r="AK76" s="707"/>
      <c r="AL76" s="707"/>
      <c r="AM76" s="707"/>
      <c r="AN76" s="707"/>
      <c r="AO76" s="707"/>
      <c r="AP76" s="707"/>
      <c r="AQ76" s="707"/>
      <c r="AR76" s="707"/>
      <c r="AS76" s="707"/>
      <c r="AT76" s="707"/>
      <c r="AU76" s="707"/>
      <c r="AV76" s="707"/>
      <c r="AW76" s="707"/>
      <c r="AX76" s="707"/>
      <c r="AY76" s="707"/>
      <c r="AZ76" s="707"/>
      <c r="BA76" s="707"/>
      <c r="BB76" s="707"/>
      <c r="BC76" s="707"/>
      <c r="BD76" s="65"/>
      <c r="BE76" s="65"/>
      <c r="BF76" s="65"/>
      <c r="BG76" s="65"/>
      <c r="BH76" s="65"/>
      <c r="BI76" s="65"/>
      <c r="BJ76" s="65"/>
      <c r="BK76" s="65"/>
      <c r="BM76" s="365"/>
    </row>
    <row r="77" spans="1:69" ht="21.75" customHeight="1">
      <c r="BM77" s="365"/>
    </row>
    <row r="78" spans="1:69" ht="21.75" customHeight="1">
      <c r="BM78" s="365"/>
    </row>
    <row r="79" spans="1:69" ht="21.75" customHeight="1">
      <c r="BM79" s="365"/>
    </row>
    <row r="80" spans="1:69" ht="21.75" customHeight="1">
      <c r="BM80" s="365"/>
    </row>
    <row r="81" spans="65:65" ht="21.75" customHeight="1">
      <c r="BM81" s="365"/>
    </row>
    <row r="82" spans="65:65" ht="21.75" customHeight="1">
      <c r="BM82" s="365"/>
    </row>
    <row r="83" spans="65:65" ht="21.75" customHeight="1">
      <c r="BM83" s="365"/>
    </row>
    <row r="84" spans="65:65" ht="21.75" customHeight="1">
      <c r="BM84" s="365"/>
    </row>
    <row r="85" spans="65:65" ht="21.75" customHeight="1">
      <c r="BM85" s="365"/>
    </row>
    <row r="86" spans="65:65" ht="21.75" customHeight="1">
      <c r="BM86" s="365"/>
    </row>
    <row r="87" spans="65:65" ht="21.75" customHeight="1">
      <c r="BM87" s="365"/>
    </row>
    <row r="88" spans="65:65" ht="21.75" customHeight="1">
      <c r="BM88" s="365"/>
    </row>
    <row r="89" spans="65:65" ht="21.75" customHeight="1">
      <c r="BM89" s="365"/>
    </row>
    <row r="90" spans="65:65" ht="21.75" customHeight="1">
      <c r="BM90" s="365"/>
    </row>
    <row r="91" spans="65:65" ht="21.75" customHeight="1">
      <c r="BM91" s="365"/>
    </row>
    <row r="92" spans="65:65" ht="21.75" customHeight="1">
      <c r="BM92" s="365"/>
    </row>
    <row r="93" spans="65:65" ht="21.75" customHeight="1">
      <c r="BM93" s="365"/>
    </row>
    <row r="94" spans="65:65" ht="21.75" customHeight="1">
      <c r="BM94" s="365"/>
    </row>
    <row r="95" spans="65:65" ht="21.75" customHeight="1">
      <c r="BM95" s="365"/>
    </row>
    <row r="96" spans="65:65" ht="21.75" customHeight="1">
      <c r="BM96" s="365"/>
    </row>
    <row r="97" spans="65:65" ht="21.75" customHeight="1">
      <c r="BM97" s="365"/>
    </row>
    <row r="98" spans="65:65" ht="21.75" customHeight="1">
      <c r="BM98" s="365"/>
    </row>
    <row r="99" spans="65:65" ht="21.75" customHeight="1">
      <c r="BM99" s="365"/>
    </row>
    <row r="100" spans="65:65" ht="21.75" customHeight="1">
      <c r="BM100" s="365"/>
    </row>
    <row r="101" spans="65:65" ht="21.75" customHeight="1">
      <c r="BM101" s="365"/>
    </row>
    <row r="102" spans="65:65" ht="21.75" customHeight="1">
      <c r="BM102" s="365"/>
    </row>
    <row r="103" spans="65:65" ht="21.75" customHeight="1">
      <c r="BM103" s="365"/>
    </row>
    <row r="104" spans="65:65" ht="21.75" customHeight="1">
      <c r="BM104" s="365"/>
    </row>
    <row r="105" spans="65:65" ht="21.75" customHeight="1">
      <c r="BM105" s="365"/>
    </row>
    <row r="106" spans="65:65" ht="21.75" customHeight="1">
      <c r="BM106" s="365"/>
    </row>
    <row r="107" spans="65:65" ht="21.75" customHeight="1">
      <c r="BM107" s="365"/>
    </row>
    <row r="108" spans="65:65" ht="21.75" customHeight="1">
      <c r="BM108" s="365"/>
    </row>
    <row r="109" spans="65:65" ht="21.75" customHeight="1">
      <c r="BM109" s="365"/>
    </row>
    <row r="110" spans="65:65" ht="21.75" customHeight="1">
      <c r="BM110" s="365"/>
    </row>
    <row r="111" spans="65:65" ht="21.75" customHeight="1">
      <c r="BM111" s="365"/>
    </row>
    <row r="112" spans="65:65" ht="21.75" customHeight="1">
      <c r="BM112" s="365"/>
    </row>
    <row r="113" spans="65:65" ht="21.75" customHeight="1">
      <c r="BM113" s="365"/>
    </row>
    <row r="114" spans="65:65" ht="21.75" customHeight="1">
      <c r="BM114" s="365"/>
    </row>
    <row r="115" spans="65:65" ht="21.75" customHeight="1">
      <c r="BM115" s="365"/>
    </row>
    <row r="116" spans="65:65" ht="21.75" customHeight="1">
      <c r="BM116" s="365"/>
    </row>
    <row r="117" spans="65:65" ht="21.75" customHeight="1">
      <c r="BM117" s="365"/>
    </row>
    <row r="118" spans="65:65" ht="21.75" customHeight="1">
      <c r="BM118" s="365"/>
    </row>
    <row r="119" spans="65:65" ht="21.75" customHeight="1">
      <c r="BM119" s="365"/>
    </row>
    <row r="120" spans="65:65" ht="21.75" customHeight="1">
      <c r="BM120" s="365"/>
    </row>
    <row r="121" spans="65:65" ht="21.75" customHeight="1">
      <c r="BM121" s="365"/>
    </row>
    <row r="122" spans="65:65" ht="21.75" customHeight="1">
      <c r="BM122" s="365"/>
    </row>
    <row r="123" spans="65:65" ht="21.75" customHeight="1">
      <c r="BM123" s="365"/>
    </row>
    <row r="124" spans="65:65" ht="21.75" customHeight="1">
      <c r="BM124" s="365"/>
    </row>
    <row r="125" spans="65:65" ht="21.75" customHeight="1">
      <c r="BM125" s="365"/>
    </row>
    <row r="126" spans="65:65" ht="21.75" customHeight="1">
      <c r="BM126" s="365"/>
    </row>
    <row r="127" spans="65:65" ht="21.75" customHeight="1">
      <c r="BM127" s="365"/>
    </row>
    <row r="128" spans="65:65" ht="21.75" customHeight="1">
      <c r="BM128" s="365"/>
    </row>
    <row r="129" spans="65:65" ht="21.75" customHeight="1">
      <c r="BM129" s="365"/>
    </row>
    <row r="130" spans="65:65" ht="21.75" customHeight="1">
      <c r="BM130" s="365"/>
    </row>
    <row r="131" spans="65:65" ht="21.75" customHeight="1">
      <c r="BM131" s="365"/>
    </row>
    <row r="132" spans="65:65" ht="21.75" customHeight="1">
      <c r="BM132" s="365"/>
    </row>
    <row r="133" spans="65:65" ht="21.75" customHeight="1">
      <c r="BM133" s="365"/>
    </row>
    <row r="134" spans="65:65" ht="21.75" customHeight="1">
      <c r="BM134" s="365"/>
    </row>
    <row r="135" spans="65:65" ht="21.75" customHeight="1">
      <c r="BM135" s="365"/>
    </row>
    <row r="136" spans="65:65" ht="21.75" customHeight="1">
      <c r="BM136" s="365"/>
    </row>
    <row r="137" spans="65:65" ht="21.75" customHeight="1">
      <c r="BM137" s="365"/>
    </row>
    <row r="138" spans="65:65" ht="21.75" customHeight="1">
      <c r="BM138" s="365"/>
    </row>
    <row r="139" spans="65:65" ht="21.75" customHeight="1">
      <c r="BM139" s="365"/>
    </row>
    <row r="140" spans="65:65" ht="21.75" customHeight="1">
      <c r="BM140" s="365"/>
    </row>
    <row r="141" spans="65:65" ht="21.75" customHeight="1">
      <c r="BM141" s="365"/>
    </row>
    <row r="142" spans="65:65" ht="21.75" customHeight="1">
      <c r="BM142" s="365"/>
    </row>
    <row r="143" spans="65:65" ht="21.75" customHeight="1">
      <c r="BM143" s="365"/>
    </row>
    <row r="144" spans="65:65" ht="21.75" customHeight="1">
      <c r="BM144" s="365"/>
    </row>
    <row r="145" spans="65:65" ht="21.75" customHeight="1">
      <c r="BM145" s="365"/>
    </row>
    <row r="146" spans="65:65" ht="21.75" customHeight="1">
      <c r="BM146" s="365"/>
    </row>
    <row r="147" spans="65:65" ht="21.75" customHeight="1">
      <c r="BM147" s="365"/>
    </row>
    <row r="148" spans="65:65" ht="21.75" customHeight="1">
      <c r="BM148" s="365"/>
    </row>
    <row r="149" spans="65:65" ht="21.75" customHeight="1">
      <c r="BM149" s="365"/>
    </row>
    <row r="150" spans="65:65" ht="21.75" customHeight="1">
      <c r="BM150" s="365"/>
    </row>
    <row r="151" spans="65:65" ht="21.75" customHeight="1">
      <c r="BM151" s="365"/>
    </row>
    <row r="152" spans="65:65" ht="21.75" customHeight="1">
      <c r="BM152" s="365"/>
    </row>
    <row r="153" spans="65:65" ht="21.75" customHeight="1">
      <c r="BM153" s="365"/>
    </row>
    <row r="154" spans="65:65" ht="21.75" customHeight="1">
      <c r="BM154" s="365"/>
    </row>
    <row r="155" spans="65:65" ht="21.75" customHeight="1">
      <c r="BM155" s="365"/>
    </row>
    <row r="156" spans="65:65" ht="21.75" customHeight="1">
      <c r="BM156" s="365"/>
    </row>
    <row r="157" spans="65:65" ht="21.75" customHeight="1">
      <c r="BM157" s="365"/>
    </row>
    <row r="158" spans="65:65" ht="21.75" customHeight="1">
      <c r="BM158" s="365"/>
    </row>
    <row r="159" spans="65:65" ht="21.75" customHeight="1">
      <c r="BM159" s="365"/>
    </row>
    <row r="160" spans="65:65" ht="21.75" customHeight="1">
      <c r="BM160" s="365"/>
    </row>
    <row r="161" spans="65:65" ht="21.75" customHeight="1">
      <c r="BM161" s="365"/>
    </row>
    <row r="162" spans="65:65" ht="21.75" customHeight="1">
      <c r="BM162" s="365"/>
    </row>
    <row r="163" spans="65:65" ht="21.75" customHeight="1">
      <c r="BM163" s="365"/>
    </row>
    <row r="164" spans="65:65" ht="21.75" customHeight="1">
      <c r="BM164" s="365"/>
    </row>
    <row r="165" spans="65:65" ht="21.75" customHeight="1">
      <c r="BM165" s="365"/>
    </row>
    <row r="166" spans="65:65" ht="21.75" customHeight="1">
      <c r="BM166" s="365"/>
    </row>
    <row r="167" spans="65:65" ht="21.75" customHeight="1">
      <c r="BM167" s="365"/>
    </row>
    <row r="168" spans="65:65" ht="21.75" customHeight="1">
      <c r="BM168" s="365"/>
    </row>
    <row r="169" spans="65:65" ht="21.75" customHeight="1">
      <c r="BM169" s="365"/>
    </row>
    <row r="170" spans="65:65" ht="21.75" customHeight="1">
      <c r="BM170" s="365"/>
    </row>
    <row r="171" spans="65:65" ht="21.75" customHeight="1">
      <c r="BM171" s="365"/>
    </row>
    <row r="172" spans="65:65" ht="21.75" customHeight="1">
      <c r="BM172" s="365"/>
    </row>
    <row r="173" spans="65:65" ht="21.75" customHeight="1">
      <c r="BM173" s="365"/>
    </row>
    <row r="174" spans="65:65" ht="21.75" customHeight="1">
      <c r="BM174" s="365"/>
    </row>
    <row r="175" spans="65:65" ht="21.75" customHeight="1">
      <c r="BM175" s="365"/>
    </row>
    <row r="176" spans="65:65" ht="21.75" customHeight="1">
      <c r="BM176" s="365"/>
    </row>
    <row r="177" spans="65:65" ht="21.75" customHeight="1">
      <c r="BM177" s="365"/>
    </row>
    <row r="178" spans="65:65" ht="21.75" customHeight="1">
      <c r="BM178" s="365"/>
    </row>
    <row r="179" spans="65:65" ht="21.75" customHeight="1">
      <c r="BM179" s="365"/>
    </row>
  </sheetData>
  <mergeCells count="242">
    <mergeCell ref="BU33:BY36"/>
    <mergeCell ref="BE60:BG60"/>
    <mergeCell ref="U60:W60"/>
    <mergeCell ref="X60:Z60"/>
    <mergeCell ref="AD60:AF60"/>
    <mergeCell ref="BM40:BS43"/>
    <mergeCell ref="AA60:AC60"/>
    <mergeCell ref="BD58:BK58"/>
    <mergeCell ref="AD59:AF59"/>
    <mergeCell ref="BI60:BK60"/>
    <mergeCell ref="AM54:AO54"/>
    <mergeCell ref="A58:AU58"/>
    <mergeCell ref="AP55:AR55"/>
    <mergeCell ref="AV58:BC58"/>
    <mergeCell ref="R47:T47"/>
    <mergeCell ref="U48:W48"/>
    <mergeCell ref="X49:Z49"/>
    <mergeCell ref="AA50:AC50"/>
    <mergeCell ref="AD51:AF51"/>
    <mergeCell ref="AG52:AI52"/>
    <mergeCell ref="AS56:AU56"/>
    <mergeCell ref="A57:BC57"/>
    <mergeCell ref="AJ53:AL53"/>
    <mergeCell ref="BI41:BK41"/>
    <mergeCell ref="BM2:BS5"/>
    <mergeCell ref="BM7:BQ10"/>
    <mergeCell ref="BM21:BS24"/>
    <mergeCell ref="BM26:BQ29"/>
    <mergeCell ref="BM18:BS18"/>
    <mergeCell ref="BM13:BS13"/>
    <mergeCell ref="BM16:BS16"/>
    <mergeCell ref="BM15:BS15"/>
    <mergeCell ref="BM17:BS17"/>
    <mergeCell ref="AA69:AC69"/>
    <mergeCell ref="AP60:AR60"/>
    <mergeCell ref="AS60:AU60"/>
    <mergeCell ref="AW60:AY60"/>
    <mergeCell ref="AM60:AO60"/>
    <mergeCell ref="AG60:AI60"/>
    <mergeCell ref="AJ60:AL60"/>
    <mergeCell ref="A76:BC76"/>
    <mergeCell ref="R66:T66"/>
    <mergeCell ref="AJ72:AL72"/>
    <mergeCell ref="AM73:AO73"/>
    <mergeCell ref="AP74:AR74"/>
    <mergeCell ref="AS75:AU75"/>
    <mergeCell ref="AD70:AF70"/>
    <mergeCell ref="AG71:AI71"/>
    <mergeCell ref="O65:Q65"/>
    <mergeCell ref="O60:Q60"/>
    <mergeCell ref="U67:W67"/>
    <mergeCell ref="X68:Z68"/>
    <mergeCell ref="R60:T60"/>
    <mergeCell ref="C61:E61"/>
    <mergeCell ref="L60:N60"/>
    <mergeCell ref="F62:H62"/>
    <mergeCell ref="I63:K63"/>
    <mergeCell ref="L64:N64"/>
    <mergeCell ref="BI59:BK59"/>
    <mergeCell ref="AM59:AO59"/>
    <mergeCell ref="AW59:AY59"/>
    <mergeCell ref="AP59:AR59"/>
    <mergeCell ref="BE59:BG59"/>
    <mergeCell ref="L59:N59"/>
    <mergeCell ref="AA59:AC59"/>
    <mergeCell ref="C60:E60"/>
    <mergeCell ref="F60:H60"/>
    <mergeCell ref="R59:T59"/>
    <mergeCell ref="U59:W59"/>
    <mergeCell ref="X59:Z59"/>
    <mergeCell ref="AG59:AI59"/>
    <mergeCell ref="I60:K60"/>
    <mergeCell ref="BA60:BC60"/>
    <mergeCell ref="I59:K59"/>
    <mergeCell ref="O59:Q59"/>
    <mergeCell ref="AS59:AU59"/>
    <mergeCell ref="AJ59:AL59"/>
    <mergeCell ref="BA59:BC59"/>
    <mergeCell ref="C59:E59"/>
    <mergeCell ref="F59:H59"/>
    <mergeCell ref="BA41:BC41"/>
    <mergeCell ref="BE41:BG41"/>
    <mergeCell ref="AS41:AU41"/>
    <mergeCell ref="C41:E41"/>
    <mergeCell ref="AP41:AR41"/>
    <mergeCell ref="AG41:AI41"/>
    <mergeCell ref="AJ41:AL41"/>
    <mergeCell ref="AD41:AF41"/>
    <mergeCell ref="F41:H41"/>
    <mergeCell ref="C42:E42"/>
    <mergeCell ref="F43:H43"/>
    <mergeCell ref="I44:K44"/>
    <mergeCell ref="AP36:AR36"/>
    <mergeCell ref="AD40:AF40"/>
    <mergeCell ref="O40:Q40"/>
    <mergeCell ref="R40:T40"/>
    <mergeCell ref="U40:W40"/>
    <mergeCell ref="AW41:AY41"/>
    <mergeCell ref="O46:Q46"/>
    <mergeCell ref="AM41:AO41"/>
    <mergeCell ref="I41:K41"/>
    <mergeCell ref="L41:N41"/>
    <mergeCell ref="O41:Q41"/>
    <mergeCell ref="R41:T41"/>
    <mergeCell ref="U41:W41"/>
    <mergeCell ref="X41:Z41"/>
    <mergeCell ref="AA41:AC41"/>
    <mergeCell ref="L45:N45"/>
    <mergeCell ref="BI40:BK40"/>
    <mergeCell ref="AJ40:AL40"/>
    <mergeCell ref="C40:E40"/>
    <mergeCell ref="AP40:AR40"/>
    <mergeCell ref="AS40:AU40"/>
    <mergeCell ref="BA40:BC40"/>
    <mergeCell ref="AM40:AO40"/>
    <mergeCell ref="AG40:AI40"/>
    <mergeCell ref="X40:Z40"/>
    <mergeCell ref="AA40:AC40"/>
    <mergeCell ref="I40:K40"/>
    <mergeCell ref="L40:N40"/>
    <mergeCell ref="F40:H40"/>
    <mergeCell ref="O27:Q27"/>
    <mergeCell ref="AM35:AO35"/>
    <mergeCell ref="R28:T28"/>
    <mergeCell ref="U29:W29"/>
    <mergeCell ref="X30:Z30"/>
    <mergeCell ref="AA31:AC31"/>
    <mergeCell ref="AD32:AF32"/>
    <mergeCell ref="AG33:AI33"/>
    <mergeCell ref="AJ34:AL34"/>
    <mergeCell ref="I25:K25"/>
    <mergeCell ref="L26:N26"/>
    <mergeCell ref="BA22:BC22"/>
    <mergeCell ref="C22:E22"/>
    <mergeCell ref="I22:K22"/>
    <mergeCell ref="AM22:AO22"/>
    <mergeCell ref="AD22:AF22"/>
    <mergeCell ref="AP22:AR22"/>
    <mergeCell ref="AG22:AI22"/>
    <mergeCell ref="X22:Z22"/>
    <mergeCell ref="C21:E21"/>
    <mergeCell ref="L7:N7"/>
    <mergeCell ref="O3:Q3"/>
    <mergeCell ref="BI22:BK22"/>
    <mergeCell ref="BI21:BK21"/>
    <mergeCell ref="AP21:AR21"/>
    <mergeCell ref="AS21:AU21"/>
    <mergeCell ref="AW21:AY21"/>
    <mergeCell ref="BA21:BC21"/>
    <mergeCell ref="BE22:BG22"/>
    <mergeCell ref="AS22:AU22"/>
    <mergeCell ref="AW22:AY22"/>
    <mergeCell ref="AJ21:AL21"/>
    <mergeCell ref="L22:N22"/>
    <mergeCell ref="O22:Q22"/>
    <mergeCell ref="R22:T22"/>
    <mergeCell ref="U22:W22"/>
    <mergeCell ref="AD21:AF21"/>
    <mergeCell ref="R21:T21"/>
    <mergeCell ref="AA22:AC22"/>
    <mergeCell ref="AJ22:AL22"/>
    <mergeCell ref="AA21:AC21"/>
    <mergeCell ref="F22:H22"/>
    <mergeCell ref="I6:K6"/>
    <mergeCell ref="AS2:AU2"/>
    <mergeCell ref="AW2:AY2"/>
    <mergeCell ref="BD1:BK1"/>
    <mergeCell ref="BE2:BG2"/>
    <mergeCell ref="BI2:BK2"/>
    <mergeCell ref="AV1:BC1"/>
    <mergeCell ref="BA2:BC2"/>
    <mergeCell ref="A1:AU1"/>
    <mergeCell ref="AG2:AI2"/>
    <mergeCell ref="O2:Q2"/>
    <mergeCell ref="AP2:AR2"/>
    <mergeCell ref="AJ2:AL2"/>
    <mergeCell ref="AM2:AO2"/>
    <mergeCell ref="C4:E4"/>
    <mergeCell ref="R3:T3"/>
    <mergeCell ref="U3:W3"/>
    <mergeCell ref="C2:E2"/>
    <mergeCell ref="F2:H2"/>
    <mergeCell ref="I2:K2"/>
    <mergeCell ref="L2:N2"/>
    <mergeCell ref="AD3:AF3"/>
    <mergeCell ref="R2:T2"/>
    <mergeCell ref="U2:W2"/>
    <mergeCell ref="X2:Z2"/>
    <mergeCell ref="AD2:AF2"/>
    <mergeCell ref="AA2:AC2"/>
    <mergeCell ref="C3:E3"/>
    <mergeCell ref="F3:H3"/>
    <mergeCell ref="I3:K3"/>
    <mergeCell ref="L3:N3"/>
    <mergeCell ref="F5:H5"/>
    <mergeCell ref="AP3:AR3"/>
    <mergeCell ref="AG3:AI3"/>
    <mergeCell ref="X3:Z3"/>
    <mergeCell ref="O8:Q8"/>
    <mergeCell ref="R9:T9"/>
    <mergeCell ref="BM45:BQ48"/>
    <mergeCell ref="BM59:BS62"/>
    <mergeCell ref="X11:Z11"/>
    <mergeCell ref="AG14:AI14"/>
    <mergeCell ref="AA12:AC12"/>
    <mergeCell ref="AD13:AF13"/>
    <mergeCell ref="AJ15:AL15"/>
    <mergeCell ref="O21:Q21"/>
    <mergeCell ref="A19:BC19"/>
    <mergeCell ref="AM16:AO16"/>
    <mergeCell ref="U10:W10"/>
    <mergeCell ref="A20:AU20"/>
    <mergeCell ref="AM21:AO21"/>
    <mergeCell ref="AG21:AI21"/>
    <mergeCell ref="C23:E23"/>
    <mergeCell ref="U21:W21"/>
    <mergeCell ref="I21:K21"/>
    <mergeCell ref="L21:N21"/>
    <mergeCell ref="X21:Z21"/>
    <mergeCell ref="F21:H21"/>
    <mergeCell ref="F24:H24"/>
    <mergeCell ref="BM64:BQ67"/>
    <mergeCell ref="AA3:AC3"/>
    <mergeCell ref="AS3:AU3"/>
    <mergeCell ref="AM3:AO3"/>
    <mergeCell ref="BI3:BK3"/>
    <mergeCell ref="BD20:BK20"/>
    <mergeCell ref="AV20:BC20"/>
    <mergeCell ref="BE21:BG21"/>
    <mergeCell ref="AS18:AU18"/>
    <mergeCell ref="AP17:AR17"/>
    <mergeCell ref="BE3:BG3"/>
    <mergeCell ref="AW3:AY3"/>
    <mergeCell ref="BA3:BC3"/>
    <mergeCell ref="AJ3:AL3"/>
    <mergeCell ref="AS37:AU37"/>
    <mergeCell ref="A39:AU39"/>
    <mergeCell ref="AV39:BC39"/>
    <mergeCell ref="BD39:BK39"/>
    <mergeCell ref="A38:BC38"/>
    <mergeCell ref="BE40:BG40"/>
    <mergeCell ref="AW40:AY40"/>
  </mergeCells>
  <phoneticPr fontId="17" type="noConversion"/>
  <pageMargins left="0.35433070866141736" right="0.35433070866141736" top="1.3779527559055118" bottom="0.19685039370078741" header="0.51181102362204722" footer="0.51181102362204722"/>
  <pageSetup paperSize="8" scale="70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S164"/>
  <sheetViews>
    <sheetView showGridLines="0" tabSelected="1" zoomScale="75" zoomScaleNormal="70" workbookViewId="0">
      <selection activeCell="BM13" sqref="BM13:BS13"/>
    </sheetView>
  </sheetViews>
  <sheetFormatPr defaultRowHeight="21.75" customHeight="1"/>
  <cols>
    <col min="1" max="1" width="4" style="1" customWidth="1"/>
    <col min="2" max="2" width="10.42578125" bestFit="1" customWidth="1"/>
    <col min="3" max="3" width="3.140625" customWidth="1"/>
    <col min="4" max="4" width="1" customWidth="1"/>
    <col min="5" max="6" width="3.140625" customWidth="1"/>
    <col min="7" max="7" width="1" customWidth="1"/>
    <col min="8" max="9" width="3.140625" customWidth="1"/>
    <col min="10" max="10" width="1" customWidth="1"/>
    <col min="11" max="12" width="3.140625" customWidth="1"/>
    <col min="13" max="13" width="1" customWidth="1"/>
    <col min="14" max="15" width="3.140625" customWidth="1"/>
    <col min="16" max="16" width="1" customWidth="1"/>
    <col min="17" max="17" width="3.140625" customWidth="1"/>
    <col min="18" max="18" width="3.28515625" customWidth="1"/>
    <col min="19" max="19" width="1" customWidth="1"/>
    <col min="20" max="20" width="3.42578125" customWidth="1"/>
    <col min="21" max="21" width="3.140625" customWidth="1"/>
    <col min="22" max="22" width="1" customWidth="1"/>
    <col min="23" max="24" width="3.140625" customWidth="1"/>
    <col min="25" max="25" width="1" customWidth="1"/>
    <col min="26" max="27" width="3.140625" customWidth="1"/>
    <col min="28" max="28" width="1" customWidth="1"/>
    <col min="29" max="30" width="3.140625" customWidth="1"/>
    <col min="31" max="31" width="1" customWidth="1"/>
    <col min="32" max="33" width="3.140625" customWidth="1"/>
    <col min="34" max="34" width="1" customWidth="1"/>
    <col min="35" max="36" width="3.140625" customWidth="1"/>
    <col min="37" max="37" width="1" customWidth="1"/>
    <col min="38" max="39" width="3.140625" customWidth="1"/>
    <col min="40" max="40" width="1" customWidth="1"/>
    <col min="41" max="42" width="3.140625" customWidth="1"/>
    <col min="43" max="43" width="1" customWidth="1"/>
    <col min="44" max="45" width="3.140625" customWidth="1"/>
    <col min="46" max="46" width="1" customWidth="1"/>
    <col min="47" max="47" width="3.140625" customWidth="1"/>
    <col min="48" max="48" width="5.7109375" customWidth="1"/>
    <col min="49" max="49" width="4.7109375" customWidth="1"/>
    <col min="50" max="50" width="1" customWidth="1"/>
    <col min="51" max="51" width="4.7109375" customWidth="1"/>
    <col min="52" max="52" width="6.7109375" customWidth="1"/>
    <col min="53" max="53" width="4.7109375" customWidth="1"/>
    <col min="54" max="54" width="1" customWidth="1"/>
    <col min="55" max="55" width="11.5703125" bestFit="1" customWidth="1"/>
    <col min="56" max="56" width="5.7109375" customWidth="1"/>
    <col min="57" max="57" width="4.7109375" customWidth="1"/>
    <col min="58" max="58" width="1" customWidth="1"/>
    <col min="59" max="59" width="4.7109375" customWidth="1"/>
    <col min="60" max="60" width="6.7109375" customWidth="1"/>
    <col min="61" max="61" width="4.7109375" customWidth="1"/>
    <col min="62" max="62" width="1" customWidth="1"/>
    <col min="63" max="63" width="11.5703125" bestFit="1" customWidth="1"/>
    <col min="65" max="65" width="12.5703125" style="365" customWidth="1"/>
  </cols>
  <sheetData>
    <row r="1" spans="1:71" ht="21.75" customHeight="1" thickTop="1" thickBot="1">
      <c r="A1" s="672" t="s">
        <v>93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3"/>
      <c r="AL1" s="673"/>
      <c r="AM1" s="673"/>
      <c r="AN1" s="673"/>
      <c r="AO1" s="673"/>
      <c r="AP1" s="673"/>
      <c r="AQ1" s="673"/>
      <c r="AR1" s="673"/>
      <c r="AS1" s="673"/>
      <c r="AT1" s="673"/>
      <c r="AU1" s="674"/>
      <c r="AV1" s="711" t="s">
        <v>0</v>
      </c>
      <c r="AW1" s="712"/>
      <c r="AX1" s="712"/>
      <c r="AY1" s="712"/>
      <c r="AZ1" s="712"/>
      <c r="BA1" s="712"/>
      <c r="BB1" s="712"/>
      <c r="BC1" s="712"/>
      <c r="BD1" s="687" t="s">
        <v>19</v>
      </c>
      <c r="BE1" s="673"/>
      <c r="BF1" s="673"/>
      <c r="BG1" s="673"/>
      <c r="BH1" s="673"/>
      <c r="BI1" s="673"/>
      <c r="BJ1" s="673"/>
      <c r="BK1" s="674"/>
      <c r="BM1" s="384"/>
    </row>
    <row r="2" spans="1:71" ht="21.75" customHeight="1" thickBot="1">
      <c r="A2" s="2"/>
      <c r="B2" s="3" t="s">
        <v>25</v>
      </c>
      <c r="C2" s="669">
        <v>1</v>
      </c>
      <c r="D2" s="669"/>
      <c r="E2" s="669"/>
      <c r="F2" s="652">
        <v>2</v>
      </c>
      <c r="G2" s="652"/>
      <c r="H2" s="652"/>
      <c r="I2" s="652">
        <v>3</v>
      </c>
      <c r="J2" s="652"/>
      <c r="K2" s="652"/>
      <c r="L2" s="652">
        <v>4</v>
      </c>
      <c r="M2" s="652"/>
      <c r="N2" s="652"/>
      <c r="O2" s="652">
        <v>5</v>
      </c>
      <c r="P2" s="652"/>
      <c r="Q2" s="652"/>
      <c r="R2" s="652">
        <v>6</v>
      </c>
      <c r="S2" s="652"/>
      <c r="T2" s="652"/>
      <c r="U2" s="652">
        <v>7</v>
      </c>
      <c r="V2" s="652"/>
      <c r="W2" s="652"/>
      <c r="X2" s="652">
        <v>8</v>
      </c>
      <c r="Y2" s="652"/>
      <c r="Z2" s="652"/>
      <c r="AA2" s="652">
        <v>9</v>
      </c>
      <c r="AB2" s="652"/>
      <c r="AC2" s="652"/>
      <c r="AD2" s="652">
        <v>10</v>
      </c>
      <c r="AE2" s="652"/>
      <c r="AF2" s="652"/>
      <c r="AG2" s="652">
        <v>11</v>
      </c>
      <c r="AH2" s="652"/>
      <c r="AI2" s="652"/>
      <c r="AJ2" s="651">
        <v>12</v>
      </c>
      <c r="AK2" s="651"/>
      <c r="AL2" s="652"/>
      <c r="AM2" s="651">
        <v>13</v>
      </c>
      <c r="AN2" s="651"/>
      <c r="AO2" s="652"/>
      <c r="AP2" s="651">
        <v>14</v>
      </c>
      <c r="AQ2" s="651"/>
      <c r="AR2" s="652"/>
      <c r="AS2" s="651">
        <v>15</v>
      </c>
      <c r="AT2" s="651"/>
      <c r="AU2" s="652"/>
      <c r="AV2" s="101">
        <v>16</v>
      </c>
      <c r="AW2" s="708">
        <v>17</v>
      </c>
      <c r="AX2" s="708"/>
      <c r="AY2" s="708"/>
      <c r="AZ2" s="102">
        <v>18</v>
      </c>
      <c r="BA2" s="713">
        <v>19</v>
      </c>
      <c r="BB2" s="714"/>
      <c r="BC2" s="714"/>
      <c r="BD2" s="16">
        <v>20</v>
      </c>
      <c r="BE2" s="690">
        <v>21</v>
      </c>
      <c r="BF2" s="690"/>
      <c r="BG2" s="690"/>
      <c r="BH2" s="16">
        <v>22</v>
      </c>
      <c r="BI2" s="690">
        <v>23</v>
      </c>
      <c r="BJ2" s="709"/>
      <c r="BK2" s="710"/>
      <c r="BM2" s="705" t="s">
        <v>86</v>
      </c>
      <c r="BN2" s="705"/>
      <c r="BO2" s="705"/>
      <c r="BP2" s="705"/>
      <c r="BQ2" s="705"/>
      <c r="BR2" s="705"/>
      <c r="BS2" s="705"/>
    </row>
    <row r="3" spans="1:71" ht="21.75" customHeight="1">
      <c r="A3" s="5"/>
      <c r="B3" s="6" t="s">
        <v>13</v>
      </c>
      <c r="C3" s="661" t="str">
        <f>B4</f>
        <v>Filip</v>
      </c>
      <c r="D3" s="661"/>
      <c r="E3" s="661"/>
      <c r="F3" s="661" t="str">
        <f>B5</f>
        <v>Horst</v>
      </c>
      <c r="G3" s="661"/>
      <c r="H3" s="661"/>
      <c r="I3" s="661" t="str">
        <f>B6</f>
        <v>Zdeněk</v>
      </c>
      <c r="J3" s="661"/>
      <c r="K3" s="661"/>
      <c r="L3" s="661" t="str">
        <f>B7</f>
        <v>Ondřej</v>
      </c>
      <c r="M3" s="661"/>
      <c r="N3" s="661"/>
      <c r="O3" s="661" t="str">
        <f>B8</f>
        <v>Romana</v>
      </c>
      <c r="P3" s="661"/>
      <c r="Q3" s="661"/>
      <c r="R3" s="661" t="str">
        <f>B9</f>
        <v>Honza</v>
      </c>
      <c r="S3" s="661"/>
      <c r="T3" s="661"/>
      <c r="U3" s="661" t="str">
        <f>B10</f>
        <v>Dára</v>
      </c>
      <c r="V3" s="661"/>
      <c r="W3" s="661"/>
      <c r="X3" s="661" t="str">
        <f>B11</f>
        <v>Tomáš</v>
      </c>
      <c r="Y3" s="661"/>
      <c r="Z3" s="661"/>
      <c r="AA3" s="683" t="str">
        <f>B12</f>
        <v>Siddha</v>
      </c>
      <c r="AB3" s="683"/>
      <c r="AC3" s="683"/>
      <c r="AD3" s="662" t="str">
        <f>B13</f>
        <v>Jirka</v>
      </c>
      <c r="AE3" s="662"/>
      <c r="AF3" s="662"/>
      <c r="AG3" s="662">
        <f>B14</f>
        <v>0</v>
      </c>
      <c r="AH3" s="662"/>
      <c r="AI3" s="662"/>
      <c r="AJ3" s="656">
        <f>B15</f>
        <v>0</v>
      </c>
      <c r="AK3" s="656"/>
      <c r="AL3" s="696"/>
      <c r="AM3" s="657">
        <f>B16</f>
        <v>0</v>
      </c>
      <c r="AN3" s="657"/>
      <c r="AO3" s="657"/>
      <c r="AP3" s="656">
        <f>B17</f>
        <v>0</v>
      </c>
      <c r="AQ3" s="656"/>
      <c r="AR3" s="657"/>
      <c r="AS3" s="656">
        <f>B18</f>
        <v>0</v>
      </c>
      <c r="AT3" s="656"/>
      <c r="AU3" s="657"/>
      <c r="AV3" s="103" t="s">
        <v>9</v>
      </c>
      <c r="AW3" s="694" t="s">
        <v>10</v>
      </c>
      <c r="AX3" s="694"/>
      <c r="AY3" s="694"/>
      <c r="AZ3" s="104" t="s">
        <v>11</v>
      </c>
      <c r="BA3" s="695" t="s">
        <v>12</v>
      </c>
      <c r="BB3" s="695"/>
      <c r="BC3" s="695"/>
      <c r="BD3" s="17" t="s">
        <v>9</v>
      </c>
      <c r="BE3" s="691" t="s">
        <v>10</v>
      </c>
      <c r="BF3" s="692"/>
      <c r="BG3" s="693"/>
      <c r="BH3" s="18" t="s">
        <v>11</v>
      </c>
      <c r="BI3" s="684" t="s">
        <v>12</v>
      </c>
      <c r="BJ3" s="685"/>
      <c r="BK3" s="686"/>
      <c r="BM3" s="705"/>
      <c r="BN3" s="705"/>
      <c r="BO3" s="705"/>
      <c r="BP3" s="705"/>
      <c r="BQ3" s="705"/>
      <c r="BR3" s="705"/>
      <c r="BS3" s="705"/>
    </row>
    <row r="4" spans="1:71" ht="21.75" customHeight="1">
      <c r="A4" s="44">
        <v>1</v>
      </c>
      <c r="B4" s="387" t="str">
        <f>'2_ kolo'!B4</f>
        <v>Filip</v>
      </c>
      <c r="C4" s="647" t="s">
        <v>15</v>
      </c>
      <c r="D4" s="647"/>
      <c r="E4" s="647"/>
      <c r="F4" s="7">
        <f>E5</f>
        <v>0</v>
      </c>
      <c r="G4" s="8" t="s">
        <v>14</v>
      </c>
      <c r="H4" s="9">
        <f>C5</f>
        <v>25</v>
      </c>
      <c r="I4" s="7">
        <f>E6</f>
        <v>13</v>
      </c>
      <c r="J4" s="8" t="s">
        <v>14</v>
      </c>
      <c r="K4" s="9">
        <f>C6</f>
        <v>25</v>
      </c>
      <c r="L4" s="7">
        <f>E7</f>
        <v>8</v>
      </c>
      <c r="M4" s="8" t="s">
        <v>14</v>
      </c>
      <c r="N4" s="9">
        <f>C7</f>
        <v>25</v>
      </c>
      <c r="O4" s="7">
        <f>E8</f>
        <v>25</v>
      </c>
      <c r="P4" s="8" t="s">
        <v>14</v>
      </c>
      <c r="Q4" s="9">
        <f>C8</f>
        <v>9</v>
      </c>
      <c r="R4" s="7">
        <f>E9</f>
        <v>25</v>
      </c>
      <c r="S4" s="8" t="s">
        <v>14</v>
      </c>
      <c r="T4" s="9">
        <f>C9</f>
        <v>8</v>
      </c>
      <c r="U4" s="7">
        <f>E10</f>
        <v>21</v>
      </c>
      <c r="V4" s="8" t="s">
        <v>14</v>
      </c>
      <c r="W4" s="9">
        <f>C10</f>
        <v>7</v>
      </c>
      <c r="X4" s="7">
        <f>E11</f>
        <v>25</v>
      </c>
      <c r="Y4" s="8" t="s">
        <v>14</v>
      </c>
      <c r="Z4" s="9">
        <f>C11</f>
        <v>6</v>
      </c>
      <c r="AA4" s="582">
        <f>E12</f>
        <v>0</v>
      </c>
      <c r="AB4" s="583" t="s">
        <v>14</v>
      </c>
      <c r="AC4" s="584">
        <f>C12</f>
        <v>0</v>
      </c>
      <c r="AD4" s="538">
        <f>E13</f>
        <v>0</v>
      </c>
      <c r="AE4" s="539" t="s">
        <v>14</v>
      </c>
      <c r="AF4" s="535">
        <f>C13</f>
        <v>0</v>
      </c>
      <c r="AG4" s="538">
        <f>E14</f>
        <v>0</v>
      </c>
      <c r="AH4" s="539" t="s">
        <v>14</v>
      </c>
      <c r="AI4" s="535">
        <f>C14</f>
        <v>0</v>
      </c>
      <c r="AJ4" s="60">
        <f>E15</f>
        <v>0</v>
      </c>
      <c r="AK4" s="61" t="s">
        <v>14</v>
      </c>
      <c r="AL4" s="62">
        <f>C15</f>
        <v>0</v>
      </c>
      <c r="AM4" s="60">
        <f>E16</f>
        <v>0</v>
      </c>
      <c r="AN4" s="61" t="s">
        <v>14</v>
      </c>
      <c r="AO4" s="84">
        <f>C16</f>
        <v>0</v>
      </c>
      <c r="AP4" s="60">
        <f>E17</f>
        <v>0</v>
      </c>
      <c r="AQ4" s="61" t="s">
        <v>14</v>
      </c>
      <c r="AR4" s="84">
        <f>C17</f>
        <v>0</v>
      </c>
      <c r="AS4" s="60">
        <f>E18</f>
        <v>0</v>
      </c>
      <c r="AT4" s="61" t="s">
        <v>14</v>
      </c>
      <c r="AU4" s="62">
        <f>C18</f>
        <v>0</v>
      </c>
      <c r="AV4" s="105">
        <f>IF(F4&gt;H4,2,"0")+IF(F4=H4,1)*IF(F4+H4=0,0,1)+IF(I4&gt;K4,2,"0")+IF(I4=K4,1)*IF(I4+K4=0,0,1)+IF(L4&gt;N4,2,"0")+IF(L4=N4,1)*IF(L4+N4=0,0,1)+IF(O4&gt;Q4,2,"0")+IF(O4=Q4,1)*IF(O4+Q4=0,0,1)+IF(R4&gt;T4,2,"0")+IF(R4=T4,1)*IF(R4+T4=0,0,1)+IF(U4&gt;W4,2,"0")+IF(U4=W4,1)*IF(U4+W4=0,0,1)+IF(X4&gt;Z4,2,"0")+IF(X4=Z4,1)*IF(X4+Z4=0,0,1)+IF(AA4&gt;AC4,2,"0")+IF(AA4=AC4,1)*IF(AA4+AC4=0,0,1)+IF(AD4&gt;AF4,2,"0")+IF(AD4=AF4,1)*IF(AD4+AF4=0,0,1)+IF(AG4&gt;AI4,2,"0")+IF(AG4=AI4,1)*IF(AG4+AI4=0,0,1)+IF(AJ4&gt;AL4,2,"0")+IF(AJ4=AL4,1)*IF(AJ4+AL4=0,0,1)+IF(AM4&gt;AO4,2,"0")+IF(AM4=AO4,1)*IF(AM4+AO4=0,0,1)+IF(AP4&gt;AR4,2,"0")+IF(AP4=AR4,1)*IF(AP4+AR4=0,0,1)+IF(AS4&gt;AU4,2,"0")+IF(AS4=AU4,1)*IF(AS4+AU4=0,0,1)</f>
        <v>8</v>
      </c>
      <c r="AW4" s="106">
        <f>SUM(F4,I4,L4,O4,R4,U4,X4,AA4,AD4,AG4,AJ4,AM4,AP4,AS4)</f>
        <v>117</v>
      </c>
      <c r="AX4" s="107" t="s">
        <v>14</v>
      </c>
      <c r="AY4" s="108">
        <f>SUM(H4,K4,N4,Q4,T4,W4,Z4,AC4,AF4,AI4,AL4,AO4,AR4,AU4)</f>
        <v>105</v>
      </c>
      <c r="AZ4" s="109">
        <f t="shared" ref="AZ4:AZ14" si="0">AW4-AY4</f>
        <v>12</v>
      </c>
      <c r="BA4" s="110">
        <f>IF(poznámky!AA1=1,poznámky!A19)+IF(poznámky!AA2=1,poznámky!A20)+IF(poznámky!AA3=1,poznámky!A21)+IF(poznámky!AA4=1,poznámky!A22)+IF(poznámky!AA5=1,poznámky!A23)+IF(poznámky!AA6=1,poznámky!A24)+IF(poznámky!AA7=1,poznámky!A25)+IF(poznámky!AA8=1,poznámky!A26)+IF(poznámky!AA9=1,poznámky!A27)+IF(poznámky!AA10=1,poznámky!A28)+IF(poznámky!AA11=1,poznámky!A29)+IF(poznámky!AA12=1,poznámky!A30)+IF(poznámky!AA13=1,poznámky!A31)+IF(poznámky!AA14=1,poznámky!A32)+IF(poznámky!AA15=1,poznámky!A33)</f>
        <v>3</v>
      </c>
      <c r="BB4" s="111" t="s">
        <v>21</v>
      </c>
      <c r="BC4" s="112" t="str">
        <f t="shared" ref="BC4:BC18" si="1">B4</f>
        <v>Filip</v>
      </c>
      <c r="BD4" s="19">
        <f>SUM(AV4,'2_ kolo'!BD4)</f>
        <v>47</v>
      </c>
      <c r="BE4" s="20">
        <f>SUM(AW4,'2_ kolo'!BE4)</f>
        <v>662</v>
      </c>
      <c r="BF4" s="21" t="s">
        <v>14</v>
      </c>
      <c r="BG4" s="22">
        <f>SUM(AY4,'2_ kolo'!BG4)</f>
        <v>326</v>
      </c>
      <c r="BH4" s="23">
        <f t="shared" ref="BH4:BH18" si="2">BE4-BG4</f>
        <v>336</v>
      </c>
      <c r="BI4" s="35">
        <f>IF(poznámky!AI1=1,poznámky!A19)+IF(poznámky!AI2=1,poznámky!A20)+IF(poznámky!AI3=1,poznámky!A21)+IF(poznámky!AI4=1,poznámky!A22)+IF(poznámky!AI5=1,poznámky!A23)+IF(poznámky!AI6=1,poznámky!A24)+IF(poznámky!AI7=1,poznámky!A25)+IF(poznámky!AI8=1,poznámky!A26)+IF(poznámky!AI9=1,poznámky!A27)+IF(poznámky!AI10=1,poznámky!A28)+IF(poznámky!AI11=1,poznámky!A29)+IF(poznámky!AI12=1,poznámky!A30)+IF(poznámky!AI13=1,poznámky!A31)+IF(poznámky!AI14=1,poznámky!A32)+IF(poznámky!AI15=1,poznámky!A33)</f>
        <v>3</v>
      </c>
      <c r="BJ4" s="43" t="s">
        <v>21</v>
      </c>
      <c r="BK4" s="36" t="str">
        <f t="shared" ref="BK4:BK18" si="3">B4</f>
        <v>Filip</v>
      </c>
      <c r="BM4" s="705"/>
      <c r="BN4" s="705"/>
      <c r="BO4" s="705"/>
      <c r="BP4" s="705"/>
      <c r="BQ4" s="705"/>
      <c r="BR4" s="705"/>
      <c r="BS4" s="705"/>
    </row>
    <row r="5" spans="1:71" ht="21.75" customHeight="1">
      <c r="A5" s="44">
        <v>2</v>
      </c>
      <c r="B5" s="387" t="str">
        <f>'2_ kolo'!B5</f>
        <v>Horst</v>
      </c>
      <c r="C5" s="390">
        <v>25</v>
      </c>
      <c r="D5" s="391" t="s">
        <v>14</v>
      </c>
      <c r="E5" s="392">
        <v>0</v>
      </c>
      <c r="F5" s="647" t="s">
        <v>16</v>
      </c>
      <c r="G5" s="647"/>
      <c r="H5" s="647"/>
      <c r="I5" s="14">
        <f>H6</f>
        <v>20</v>
      </c>
      <c r="J5" s="8" t="s">
        <v>14</v>
      </c>
      <c r="K5" s="15">
        <f>F6</f>
        <v>20</v>
      </c>
      <c r="L5" s="14">
        <f>H7</f>
        <v>25</v>
      </c>
      <c r="M5" s="8" t="s">
        <v>14</v>
      </c>
      <c r="N5" s="15">
        <f>F7</f>
        <v>0</v>
      </c>
      <c r="O5" s="14">
        <f>H8</f>
        <v>22</v>
      </c>
      <c r="P5" s="8" t="s">
        <v>14</v>
      </c>
      <c r="Q5" s="15">
        <f>F8</f>
        <v>22</v>
      </c>
      <c r="R5" s="14">
        <f>H9</f>
        <v>25</v>
      </c>
      <c r="S5" s="8" t="s">
        <v>14</v>
      </c>
      <c r="T5" s="15">
        <f>F9</f>
        <v>13</v>
      </c>
      <c r="U5" s="14">
        <f>H10</f>
        <v>25</v>
      </c>
      <c r="V5" s="8" t="s">
        <v>14</v>
      </c>
      <c r="W5" s="15">
        <f>F10</f>
        <v>1</v>
      </c>
      <c r="X5" s="14">
        <f>H11</f>
        <v>25</v>
      </c>
      <c r="Y5" s="8" t="s">
        <v>14</v>
      </c>
      <c r="Z5" s="15">
        <f>F11</f>
        <v>12</v>
      </c>
      <c r="AA5" s="585">
        <f>H12</f>
        <v>0</v>
      </c>
      <c r="AB5" s="583" t="s">
        <v>14</v>
      </c>
      <c r="AC5" s="586">
        <f>F12</f>
        <v>0</v>
      </c>
      <c r="AD5" s="540">
        <f>H13</f>
        <v>0</v>
      </c>
      <c r="AE5" s="539" t="s">
        <v>14</v>
      </c>
      <c r="AF5" s="541">
        <f>F13</f>
        <v>0</v>
      </c>
      <c r="AG5" s="540">
        <f>H14</f>
        <v>0</v>
      </c>
      <c r="AH5" s="539" t="s">
        <v>14</v>
      </c>
      <c r="AI5" s="541">
        <f>F14</f>
        <v>0</v>
      </c>
      <c r="AJ5" s="60">
        <f>H15</f>
        <v>0</v>
      </c>
      <c r="AK5" s="61" t="s">
        <v>14</v>
      </c>
      <c r="AL5" s="63">
        <f>F15</f>
        <v>0</v>
      </c>
      <c r="AM5" s="175">
        <f>H16</f>
        <v>0</v>
      </c>
      <c r="AN5" s="61" t="s">
        <v>14</v>
      </c>
      <c r="AO5" s="85">
        <f>F16</f>
        <v>0</v>
      </c>
      <c r="AP5" s="175">
        <f>H17</f>
        <v>0</v>
      </c>
      <c r="AQ5" s="61" t="s">
        <v>14</v>
      </c>
      <c r="AR5" s="85">
        <f>F17</f>
        <v>0</v>
      </c>
      <c r="AS5" s="60">
        <f>H18</f>
        <v>0</v>
      </c>
      <c r="AT5" s="61" t="s">
        <v>14</v>
      </c>
      <c r="AU5" s="63">
        <f>F18</f>
        <v>0</v>
      </c>
      <c r="AV5" s="105">
        <f>IF(C5&gt;E5,2,"0")+IF(C5=E5,1)*IF(C5+E5=0,0,1)+IF(I5&gt;K5,2,"0")+IF(I5=K5,1)*IF(I5+K5=0,0,1)+IF(L5&gt;N5,2,"0")+IF(L5=N5,1)*IF(L5+N5=0,0,1)+IF(O5&gt;Q5,2,"0")+IF(O5=Q5,1)*IF(O5+Q5=0,0,1)+IF(R5&gt;T5,2,"0")+IF(R5=T5,1)*IF(R5+T5=0,0,1)+IF(U5&gt;W5,2,"0")+IF(U5=W5,1)*IF(U5+W5=0,0,1)+IF(X5&gt;Z5,2,"0")+IF(X5=Z5,1)*IF(X5+Z5=0,0,1)+IF(AA5&gt;AC5,2,"0")+IF(AA5=AC5,1)*IF(AA5+AC5=0,0,1)+IF(AD5&gt;AF5,2,"0")+IF(AD5=AF5,1)*IF(AD5+AF5=0,0,1)+IF(AG5&gt;AI5,2,"0")+IF(AG5=AI5,1)*IF(AG5+AI5=0,0,1)+IF(AJ5&gt;AL5,2,"0")+IF(AJ5=AL5,1)*IF(AJ5+AL5=0,0,1)+IF(AM5&gt;AO5,2,"0")+IF(AM5=AO5,1)*IF(AM5+AO5=0,0,1)+IF(AP5&gt;AR5,2,"0")+IF(AP5=AR5,1)*IF(AP5+AR5=0,0,1)+IF(AS5&gt;AU5,2,"0")+IF(AS5=AU5,1)*IF(AS5+AU5=0,0,1)</f>
        <v>12</v>
      </c>
      <c r="AW5" s="106">
        <f>SUM(C5,I5,L5,O5,R5,U5,X5,AA5,AD5,AG5,AJ5,AM5,AP5,AS5)</f>
        <v>167</v>
      </c>
      <c r="AX5" s="107" t="s">
        <v>14</v>
      </c>
      <c r="AY5" s="108">
        <f>SUM(E5,K5,N5,Q5,T5,W5,Z5,AC5,AF5,AI5,AL5,AO5,AR5,AU5)</f>
        <v>68</v>
      </c>
      <c r="AZ5" s="109">
        <f t="shared" si="0"/>
        <v>99</v>
      </c>
      <c r="BA5" s="110">
        <f>IF(poznámky!AA1=2,poznámky!A19)+IF(poznámky!AA2=2,poznámky!A20)+IF(poznámky!AA3=2,poznámky!A21)+IF(poznámky!AA4=2,poznámky!A22)+IF(poznámky!AA5=2,poznámky!A23)+IF(poznámky!AA6=2,poznámky!A24)+IF(poznámky!AA7=2,poznámky!A25)+IF(poznámky!AA8=2,poznámky!A26)+IF(poznámky!AA9=2,poznámky!A27)+IF(poznámky!AA10=2,poznámky!A28)+IF(poznámky!AA11=2,poznámky!A29)+IF(poznámky!AA12=2,poznámky!A30)+IF(poznámky!AA13=2,poznámky!A31)+IF(poznámky!AA14=2,poznámky!A32)+IF(poznámky!AA15=2,poznámky!A33)</f>
        <v>1</v>
      </c>
      <c r="BB5" s="111" t="s">
        <v>21</v>
      </c>
      <c r="BC5" s="112" t="str">
        <f t="shared" si="1"/>
        <v>Horst</v>
      </c>
      <c r="BD5" s="19">
        <f>SUM(AV5,'2_ kolo'!BD5)</f>
        <v>58</v>
      </c>
      <c r="BE5" s="20">
        <f>SUM(AW5,'2_ kolo'!BE5)</f>
        <v>754</v>
      </c>
      <c r="BF5" s="21" t="s">
        <v>14</v>
      </c>
      <c r="BG5" s="22">
        <f>SUM(AY5,'2_ kolo'!BG5)</f>
        <v>223</v>
      </c>
      <c r="BH5" s="23">
        <f t="shared" si="2"/>
        <v>531</v>
      </c>
      <c r="BI5" s="35">
        <f>IF(poznámky!AI1=2,poznámky!A19)+IF(poznámky!AI2=2,poznámky!A20)+IF(poznámky!AI3=2,poznámky!A21)+IF(poznámky!AI4=2,poznámky!A22)+IF(poznámky!AI5=2,poznámky!A23)+IF(poznámky!AI6=2,poznámky!A24)+IF(poznámky!AI7=2,poznámky!A25)+IF(poznámky!AI8=2,poznámky!A26)+IF(poznámky!AI9=2,poznámky!A27)+IF(poznámky!AI10=2,poznámky!A28)+IF(poznámky!AI11=2,poznámky!A29)+IF(poznámky!AI12=2,poznámky!A30)+IF(poznámky!AI13=2,poznámky!A31)+IF(poznámky!AI14=2,poznámky!A32)+IF(poznámky!AI15=2,poznámky!A33)</f>
        <v>1</v>
      </c>
      <c r="BJ5" s="43" t="s">
        <v>21</v>
      </c>
      <c r="BK5" s="36" t="str">
        <f t="shared" si="3"/>
        <v>Horst</v>
      </c>
      <c r="BM5" s="706"/>
      <c r="BN5" s="706"/>
      <c r="BO5" s="706"/>
      <c r="BP5" s="706"/>
      <c r="BQ5" s="706"/>
      <c r="BR5" s="706"/>
      <c r="BS5" s="706"/>
    </row>
    <row r="6" spans="1:71" ht="21.75" customHeight="1">
      <c r="A6" s="44">
        <v>3</v>
      </c>
      <c r="B6" s="387" t="str">
        <f>'2_ kolo'!B6</f>
        <v>Zdeněk</v>
      </c>
      <c r="C6" s="390">
        <v>25</v>
      </c>
      <c r="D6" s="391" t="s">
        <v>14</v>
      </c>
      <c r="E6" s="392">
        <v>13</v>
      </c>
      <c r="F6" s="390">
        <v>20</v>
      </c>
      <c r="G6" s="391" t="s">
        <v>14</v>
      </c>
      <c r="H6" s="392">
        <v>20</v>
      </c>
      <c r="I6" s="647" t="s">
        <v>16</v>
      </c>
      <c r="J6" s="647"/>
      <c r="K6" s="647"/>
      <c r="L6" s="7">
        <f>K7</f>
        <v>13</v>
      </c>
      <c r="M6" s="8" t="s">
        <v>14</v>
      </c>
      <c r="N6" s="9">
        <f>I7</f>
        <v>15</v>
      </c>
      <c r="O6" s="7">
        <f>K8</f>
        <v>22</v>
      </c>
      <c r="P6" s="8" t="s">
        <v>14</v>
      </c>
      <c r="Q6" s="9">
        <f>I8</f>
        <v>16</v>
      </c>
      <c r="R6" s="7">
        <f>K9</f>
        <v>9</v>
      </c>
      <c r="S6" s="8" t="s">
        <v>14</v>
      </c>
      <c r="T6" s="9">
        <f>I9</f>
        <v>21</v>
      </c>
      <c r="U6" s="7">
        <f>K10</f>
        <v>19</v>
      </c>
      <c r="V6" s="8" t="s">
        <v>14</v>
      </c>
      <c r="W6" s="9">
        <f>I10</f>
        <v>23</v>
      </c>
      <c r="X6" s="7">
        <f>K11</f>
        <v>19</v>
      </c>
      <c r="Y6" s="8" t="s">
        <v>14</v>
      </c>
      <c r="Z6" s="9">
        <f>I11</f>
        <v>16</v>
      </c>
      <c r="AA6" s="582">
        <f>K12</f>
        <v>0</v>
      </c>
      <c r="AB6" s="583" t="s">
        <v>14</v>
      </c>
      <c r="AC6" s="584">
        <f>I12</f>
        <v>0</v>
      </c>
      <c r="AD6" s="538">
        <f>K13</f>
        <v>0</v>
      </c>
      <c r="AE6" s="539" t="s">
        <v>14</v>
      </c>
      <c r="AF6" s="535">
        <f>I13</f>
        <v>0</v>
      </c>
      <c r="AG6" s="538">
        <f>K14</f>
        <v>0</v>
      </c>
      <c r="AH6" s="539" t="s">
        <v>14</v>
      </c>
      <c r="AI6" s="535">
        <f>I14</f>
        <v>0</v>
      </c>
      <c r="AJ6" s="60">
        <f>K15</f>
        <v>0</v>
      </c>
      <c r="AK6" s="61" t="s">
        <v>14</v>
      </c>
      <c r="AL6" s="62">
        <f>I15</f>
        <v>0</v>
      </c>
      <c r="AM6" s="60">
        <f>K16</f>
        <v>0</v>
      </c>
      <c r="AN6" s="61" t="s">
        <v>14</v>
      </c>
      <c r="AO6" s="84">
        <f>I16</f>
        <v>0</v>
      </c>
      <c r="AP6" s="60">
        <f>K17</f>
        <v>0</v>
      </c>
      <c r="AQ6" s="61" t="s">
        <v>14</v>
      </c>
      <c r="AR6" s="84">
        <f>I17</f>
        <v>0</v>
      </c>
      <c r="AS6" s="60">
        <f>K18</f>
        <v>0</v>
      </c>
      <c r="AT6" s="61" t="s">
        <v>14</v>
      </c>
      <c r="AU6" s="62">
        <f>I18</f>
        <v>0</v>
      </c>
      <c r="AV6" s="105">
        <f>IF(C6&gt;E6,2,"0")+IF(C6=E6,1)*IF(C6+E6=0,0,1)+IF(F6&gt;H6,2,"0")+IF(F6=H6,1)*IF(F6+H6=0,0,1)+IF(L6&gt;N6,2,"0")+IF(L6=N6,1)*IF(L6+N6=0,0,1)+IF(O6&gt;Q6,2,"0")+IF(O6=Q6,1)*IF(O6+Q6=0,0,1)+IF(R6&gt;T6,2,"0")+IF(R6=T6,1)*IF(R6+T6=0,0,1)+IF(U6&gt;W6,2,"0")+IF(U6=W6,1)*IF(U6+W6=0,0,1)+IF(X6&gt;Z6,2,"0")+IF(X6=Z6,1)*IF(X6+Z6=0,0,1)+IF(AA6&gt;AC6,2,"0")+IF(AA6=AC6,1)*IF(AA6+AC6=0,0,1)+IF(AD6&gt;AF6,2,"0")+IF(AD6=AF6,1)*IF(AD6+AF6=0,0,1)+IF(AG6&gt;AI6,2,"0")+IF(AG6=AI6,1)*IF(AG6+AI6=0,0,1)+IF(AJ6&gt;AL6,2,"0")+IF(AJ6=AL6,1)*IF(AJ6+AL6=0,0,1)+IF(AM6&gt;AO6,2,"0")+IF(AM6=AO6,1)*IF(AM6+AO6=0,0,1)+IF(AP6&gt;AR6,2,"0")+IF(AP6=AR6,1)*IF(AP6+AR6=0,0,1)+IF(AS6&gt;AU6,2,"0")+IF(AS6=AU6,1)*IF(AS6+AU6=0,0,1)</f>
        <v>7</v>
      </c>
      <c r="AW6" s="106">
        <f>SUM(C6,F6,L6,O6,R6,U6,X6,AA6,AD6,AG6,AJ6,AM6,AP6,AS6)</f>
        <v>127</v>
      </c>
      <c r="AX6" s="107" t="s">
        <v>14</v>
      </c>
      <c r="AY6" s="108">
        <f>SUM(E6,H6,N6,Q6,T6,W6,Z6,AC6,AF6,AI6,AL6,AO6,AR6,AU6)</f>
        <v>124</v>
      </c>
      <c r="AZ6" s="109">
        <f t="shared" si="0"/>
        <v>3</v>
      </c>
      <c r="BA6" s="110">
        <f>IF(poznámky!AA1=3,poznámky!A19)+IF(poznámky!AA2=3,poznámky!A20)+IF(poznámky!AA3=3,poznámky!A21)+IF(poznámky!AA4=3,poznámky!A22)+IF(poznámky!AA5=3,poznámky!A23)+IF(poznámky!AA6=3,poznámky!A24)+IF(poznámky!AA7=3,poznámky!A25)+IF(poznámky!AA8=3,poznámky!A26)+IF(poznámky!AA9=3,poznámky!A27)+IF(poznámky!AA10=3,poznámky!A28)+IF(poznámky!AA11=3,poznámky!A29)+IF(poznámky!AA12=3,poznámky!A30)+IF(poznámky!AA13=3,poznámky!A31)+IF(poznámky!AA14=3,poznámky!A32)+IF(poznámky!AA15=3,poznámky!A33)</f>
        <v>4</v>
      </c>
      <c r="BB6" s="111" t="s">
        <v>21</v>
      </c>
      <c r="BC6" s="112" t="str">
        <f t="shared" si="1"/>
        <v>Zdeněk</v>
      </c>
      <c r="BD6" s="19">
        <f>SUM(AV6,'2_ kolo'!BD6)</f>
        <v>49</v>
      </c>
      <c r="BE6" s="20">
        <f>SUM(AW6,'2_ kolo'!BE6)</f>
        <v>667</v>
      </c>
      <c r="BF6" s="21" t="s">
        <v>14</v>
      </c>
      <c r="BG6" s="22">
        <f>SUM(AY6,'2_ kolo'!BG6)</f>
        <v>341</v>
      </c>
      <c r="BH6" s="23">
        <f t="shared" si="2"/>
        <v>326</v>
      </c>
      <c r="BI6" s="35">
        <f>IF(poznámky!AI1=3,poznámky!A19)+IF(poznámky!AI2=3,poznámky!A20)+IF(poznámky!AI3=3,poznámky!A21)+IF(poznámky!AI4=3,poznámky!A22)+IF(poznámky!AI5=3,poznámky!A23)+IF(poznámky!AI6=3,poznámky!A24)+IF(poznámky!AI7=3,poznámky!A25)+IF(poznámky!AI8=3,poznámky!A26)+IF(poznámky!AI9=3,poznámky!A27)+IF(poznámky!AI10=3,poznámky!A28)+IF(poznámky!AI11=3,poznámky!A29)+IF(poznámky!AI12=3,poznámky!A30)+IF(poznámky!AI13=3,poznámky!A31)+IF(poznámky!AI14=3,poznámky!A32)+IF(poznámky!AI15=3,poznámky!A33)</f>
        <v>2</v>
      </c>
      <c r="BJ6" s="43" t="s">
        <v>21</v>
      </c>
      <c r="BK6" s="36" t="str">
        <f t="shared" si="3"/>
        <v>Zdeněk</v>
      </c>
      <c r="BM6"/>
    </row>
    <row r="7" spans="1:71" ht="21.75" customHeight="1">
      <c r="A7" s="44">
        <v>4</v>
      </c>
      <c r="B7" s="387" t="str">
        <f>'2_ kolo'!B7</f>
        <v>Ondřej</v>
      </c>
      <c r="C7" s="390">
        <v>25</v>
      </c>
      <c r="D7" s="391" t="s">
        <v>14</v>
      </c>
      <c r="E7" s="392">
        <v>8</v>
      </c>
      <c r="F7" s="390">
        <v>0</v>
      </c>
      <c r="G7" s="391" t="s">
        <v>14</v>
      </c>
      <c r="H7" s="392">
        <v>25</v>
      </c>
      <c r="I7" s="390">
        <v>15</v>
      </c>
      <c r="J7" s="391" t="s">
        <v>14</v>
      </c>
      <c r="K7" s="392">
        <v>13</v>
      </c>
      <c r="L7" s="647" t="s">
        <v>17</v>
      </c>
      <c r="M7" s="647"/>
      <c r="N7" s="647"/>
      <c r="O7" s="14">
        <f>N8</f>
        <v>13</v>
      </c>
      <c r="P7" s="8" t="s">
        <v>14</v>
      </c>
      <c r="Q7" s="15">
        <f>L8</f>
        <v>18</v>
      </c>
      <c r="R7" s="14">
        <f>N9</f>
        <v>14</v>
      </c>
      <c r="S7" s="8" t="s">
        <v>14</v>
      </c>
      <c r="T7" s="15">
        <f>L9</f>
        <v>19</v>
      </c>
      <c r="U7" s="14">
        <f>N10</f>
        <v>9</v>
      </c>
      <c r="V7" s="8" t="s">
        <v>14</v>
      </c>
      <c r="W7" s="15">
        <f>L10</f>
        <v>16</v>
      </c>
      <c r="X7" s="14">
        <f>N11</f>
        <v>25</v>
      </c>
      <c r="Y7" s="8" t="s">
        <v>14</v>
      </c>
      <c r="Z7" s="15">
        <f>L11</f>
        <v>2</v>
      </c>
      <c r="AA7" s="585">
        <f>N12</f>
        <v>0</v>
      </c>
      <c r="AB7" s="583" t="s">
        <v>14</v>
      </c>
      <c r="AC7" s="586">
        <f>L12</f>
        <v>0</v>
      </c>
      <c r="AD7" s="540">
        <f>N13</f>
        <v>0</v>
      </c>
      <c r="AE7" s="539" t="s">
        <v>14</v>
      </c>
      <c r="AF7" s="541">
        <f>L13</f>
        <v>0</v>
      </c>
      <c r="AG7" s="540">
        <f>N14</f>
        <v>0</v>
      </c>
      <c r="AH7" s="539" t="s">
        <v>14</v>
      </c>
      <c r="AI7" s="541">
        <f>L14</f>
        <v>0</v>
      </c>
      <c r="AJ7" s="60">
        <f>N15</f>
        <v>0</v>
      </c>
      <c r="AK7" s="61" t="s">
        <v>14</v>
      </c>
      <c r="AL7" s="63">
        <f>L15</f>
        <v>0</v>
      </c>
      <c r="AM7" s="175">
        <f>N16</f>
        <v>0</v>
      </c>
      <c r="AN7" s="61" t="s">
        <v>14</v>
      </c>
      <c r="AO7" s="85">
        <f>L16</f>
        <v>0</v>
      </c>
      <c r="AP7" s="175">
        <f>N17</f>
        <v>0</v>
      </c>
      <c r="AQ7" s="61" t="s">
        <v>14</v>
      </c>
      <c r="AR7" s="84">
        <f>L17</f>
        <v>0</v>
      </c>
      <c r="AS7" s="60">
        <f>N18</f>
        <v>0</v>
      </c>
      <c r="AT7" s="61" t="s">
        <v>14</v>
      </c>
      <c r="AU7" s="63">
        <f>L18</f>
        <v>0</v>
      </c>
      <c r="AV7" s="105">
        <f>IF(C7&gt;E7,2,"0")+IF(C7=E7,1)*IF(C7+E7=0,0,1)+IF(F7&gt;H7,2,"0")+IF(F7=H7,1)*IF(F7+H7=0,0,1)+IF(I7&gt;K7,2,"0")+IF(I7=K7,1)*IF(I7+K7=0,0,1)+IF(O7&gt;Q7,2,"0")+IF(O7=Q7,1)*IF(O7+Q7=0,0,1)+IF(R7&gt;T7,2,"0")+IF(R7=T7,1)*IF(R7+T7=0,0,1)+IF(U7&gt;W7,2,"0")+IF(U7=W7,1)*IF(U7+W7=0,0,1)+IF(X7&gt;Z7,2,"0")+IF(X7=Z7,1)*IF(X7+Z7=0,0,1)+IF(AA7&gt;AC7,2,"0")+IF(AA7=AC7,1)*IF(AA7+AC7=0,0,1)+IF(AD7&gt;AF7,2,"0")+IF(AD7=AF7,1)*IF(AD7+AF7=0,0,1)+IF(AG7&gt;AI7,2,"0")+IF(AG7=AI7,1)*IF(AG7+AI7=0,0,1)+IF(AJ7&gt;AL7,2,"0")+IF(AJ7=AL7,1)*IF(AJ7+AL7=0,0,1)+IF(AM7&gt;AO7,2,"0")+IF(AM7=AO7,1)*IF(AM7+AO7=0,0,1)+IF(AP7&gt;AR7,2,"0")+IF(AP7=AR7,1)*IF(AP7+AR7=0,0,1)+IF(AS7&gt;AU7,2,"0")+IF(AS7=AU7,1)*IF(AS7+AU7=0,0,1)</f>
        <v>6</v>
      </c>
      <c r="AW7" s="106">
        <f>SUM(C7,F7,I7,O7,R7,U7,X7,AA7,AD7,AG7,AJ7,AM7,AP7,AS7)</f>
        <v>101</v>
      </c>
      <c r="AX7" s="107" t="s">
        <v>14</v>
      </c>
      <c r="AY7" s="108">
        <f>SUM(E7,H7,K7,Q7,T7,W7,Z7,AC7,AF7,AI7,AL7,AO7,AR7,AU7)</f>
        <v>101</v>
      </c>
      <c r="AZ7" s="109">
        <f t="shared" si="0"/>
        <v>0</v>
      </c>
      <c r="BA7" s="110">
        <f>IF(poznámky!AA1=4,poznámky!A19)+IF(poznámky!AA2=4,poznámky!A20)+IF(poznámky!AA3=4,poznámky!A21)+IF(poznámky!AA4=4,poznámky!A22)+IF(poznámky!AA5=4,poznámky!A23)+IF(poznámky!AA6=4,poznámky!A24)+IF(poznámky!AA7=4,poznámky!A25)+IF(poznámky!AA8=4,poznámky!A26)+IF(poznámky!AA9=4,poznámky!A27)+IF(poznámky!AA10=4,poznámky!A28)+IF(poznámky!AA11=4,poznámky!A29)+IF(poznámky!AA12=4,poznámky!A30)+IF(poznámky!AA13=4,poznámky!A31)+IF(poznámky!AA14=4,poznámky!A32)+IF(poznámky!AA15=4,poznámky!A33)</f>
        <v>5</v>
      </c>
      <c r="BB7" s="111" t="s">
        <v>21</v>
      </c>
      <c r="BC7" s="112" t="str">
        <f t="shared" si="1"/>
        <v>Ondřej</v>
      </c>
      <c r="BD7" s="19">
        <f>SUM(AV7,'2_ kolo'!BD7)</f>
        <v>36</v>
      </c>
      <c r="BE7" s="20">
        <f>SUM(AW7,'2_ kolo'!BE7)</f>
        <v>556</v>
      </c>
      <c r="BF7" s="21" t="s">
        <v>14</v>
      </c>
      <c r="BG7" s="22">
        <f>SUM(AY7,'2_ kolo'!BG7)</f>
        <v>414</v>
      </c>
      <c r="BH7" s="23">
        <f t="shared" si="2"/>
        <v>142</v>
      </c>
      <c r="BI7" s="35">
        <f>IF(poznámky!AI1=4,poznámky!A19)+IF(poznámky!AI2=4,poznámky!A20)+IF(poznámky!AI3=4,poznámky!A21)+IF(poznámky!AI4=4,poznámky!A22)+IF(poznámky!AI5=4,poznámky!A23)+IF(poznámky!AI6=4,poznámky!A24)+IF(poznámky!AI7=4,poznámky!A25)+IF(poznámky!AI8=4,poznámky!A26)+IF(poznámky!AI9=4,poznámky!A27)+IF(poznámky!AI10=4,poznámky!A28)+IF(poznámky!AI11=4,poznámky!A29)+IF(poznámky!AI12=4,poznámky!A30)+IF(poznámky!AI13=4,poznámky!A31)+IF(poznámky!AI14=4,poznámky!A32)+IF(poznámky!AI15=4,poznámky!A33)</f>
        <v>5</v>
      </c>
      <c r="BJ7" s="43" t="s">
        <v>21</v>
      </c>
      <c r="BK7" s="36" t="str">
        <f t="shared" si="3"/>
        <v>Ondřej</v>
      </c>
      <c r="BM7" s="733" t="s">
        <v>60</v>
      </c>
      <c r="BN7" s="734"/>
      <c r="BO7" s="734"/>
      <c r="BP7" s="734"/>
      <c r="BQ7" s="734"/>
    </row>
    <row r="8" spans="1:71" ht="21.75" customHeight="1">
      <c r="A8" s="44">
        <v>5</v>
      </c>
      <c r="B8" s="387" t="str">
        <f>'2_ kolo'!B8</f>
        <v>Romana</v>
      </c>
      <c r="C8" s="390">
        <v>9</v>
      </c>
      <c r="D8" s="391" t="s">
        <v>14</v>
      </c>
      <c r="E8" s="392">
        <v>25</v>
      </c>
      <c r="F8" s="390">
        <v>22</v>
      </c>
      <c r="G8" s="391" t="s">
        <v>14</v>
      </c>
      <c r="H8" s="392">
        <v>22</v>
      </c>
      <c r="I8" s="390">
        <v>16</v>
      </c>
      <c r="J8" s="391" t="s">
        <v>14</v>
      </c>
      <c r="K8" s="392">
        <v>22</v>
      </c>
      <c r="L8" s="390">
        <v>18</v>
      </c>
      <c r="M8" s="391" t="s">
        <v>14</v>
      </c>
      <c r="N8" s="392">
        <v>13</v>
      </c>
      <c r="O8" s="647" t="s">
        <v>18</v>
      </c>
      <c r="P8" s="647"/>
      <c r="Q8" s="647"/>
      <c r="R8" s="7">
        <f>Q9</f>
        <v>6</v>
      </c>
      <c r="S8" s="8" t="s">
        <v>14</v>
      </c>
      <c r="T8" s="9">
        <f>O9</f>
        <v>25</v>
      </c>
      <c r="U8" s="7">
        <f>Q10</f>
        <v>12</v>
      </c>
      <c r="V8" s="8" t="s">
        <v>14</v>
      </c>
      <c r="W8" s="9">
        <f>O10</f>
        <v>16</v>
      </c>
      <c r="X8" s="7">
        <f>Q11</f>
        <v>15</v>
      </c>
      <c r="Y8" s="8" t="s">
        <v>14</v>
      </c>
      <c r="Z8" s="9">
        <f>O11</f>
        <v>25</v>
      </c>
      <c r="AA8" s="582">
        <f>Q12</f>
        <v>0</v>
      </c>
      <c r="AB8" s="583" t="s">
        <v>14</v>
      </c>
      <c r="AC8" s="584">
        <f>O12</f>
        <v>0</v>
      </c>
      <c r="AD8" s="538">
        <f>Q13</f>
        <v>0</v>
      </c>
      <c r="AE8" s="539" t="s">
        <v>14</v>
      </c>
      <c r="AF8" s="535">
        <f>O13</f>
        <v>0</v>
      </c>
      <c r="AG8" s="538">
        <f>Q14</f>
        <v>0</v>
      </c>
      <c r="AH8" s="539" t="s">
        <v>14</v>
      </c>
      <c r="AI8" s="535">
        <f>O14</f>
        <v>0</v>
      </c>
      <c r="AJ8" s="60">
        <f>Q15</f>
        <v>0</v>
      </c>
      <c r="AK8" s="61" t="s">
        <v>14</v>
      </c>
      <c r="AL8" s="62">
        <f>O15</f>
        <v>0</v>
      </c>
      <c r="AM8" s="60">
        <f>Q16</f>
        <v>0</v>
      </c>
      <c r="AN8" s="61" t="s">
        <v>14</v>
      </c>
      <c r="AO8" s="84">
        <f>O16</f>
        <v>0</v>
      </c>
      <c r="AP8" s="60">
        <f>Q17</f>
        <v>0</v>
      </c>
      <c r="AQ8" s="61" t="s">
        <v>14</v>
      </c>
      <c r="AR8" s="85">
        <f>O17</f>
        <v>0</v>
      </c>
      <c r="AS8" s="60">
        <f>Q18</f>
        <v>0</v>
      </c>
      <c r="AT8" s="61" t="s">
        <v>14</v>
      </c>
      <c r="AU8" s="62">
        <f>O18</f>
        <v>0</v>
      </c>
      <c r="AV8" s="105">
        <f>IF(C8&gt;E8,2,"0")+IF(C8=E8,1)*IF(C8+E8=0,0,1)+IF(F8&gt;H8,2,"0")+IF(F8=H8,1)*IF(F8+H8=0,0,1)+IF(I8&gt;K8,2,"0")+IF(I8=K8,1)*IF(I8+K8=0,0,1)+IF(L8&gt;N8,2,"0")+IF(L8=N8,1)*IF(L8+N8=0,0,1)+IF(R8&gt;T8,2,"0")+IF(R8=T8,1)*IF(R8+T8=0,0,1)+IF(U8&gt;W8,2,"0")+IF(U8=W8,1)*IF(U8+W8=0,0,1)+IF(X8&gt;Z8,2,"0")+IF(X8=Z8,1)*IF(X8+Z8=0,0,1)+IF(AA8&gt;AC8,2,"0")+IF(AA8=AC8,1)*IF(AA8+AC8=0,0,1)+IF(AD8&gt;AF8,2,"0")+IF(AD8=AF8,1)*IF(AD8+AF8=0,0,1)+IF(AG8&gt;AI8,2,"0")+IF(AG8=AI8,1)*IF(AG8+AI8=0,0,1)+IF(AJ8&gt;AL8,2,"0")+IF(AJ8=AL8,1)*IF(AJ8+AL8=0,0,1)+IF(AM8&gt;AO8,2,"0")+IF(AM8=AO8,1)*IF(AM8+AO8=0,0,1)+IF(AP8&gt;AR8,2,"0")+IF(AP8=AR8,1)*IF(AP8+AR8=0,0,1)+IF(AS8&gt;AU8,2,"0")+IF(AS8=AU8,1)*IF(AS8+AU8=0,0,1)</f>
        <v>3</v>
      </c>
      <c r="AW8" s="106">
        <f>SUM(C8,F8,I8,L8,R8,U8,X8,AA8,AD8,AG8,AJ8,AM8,AP8,AS8)</f>
        <v>98</v>
      </c>
      <c r="AX8" s="107" t="s">
        <v>14</v>
      </c>
      <c r="AY8" s="108">
        <f>SUM(E8,H8,K8,N8,T8,W8,Z8,AC8,AF8,AI8,AL8,AO8,AR8,AU8)</f>
        <v>148</v>
      </c>
      <c r="AZ8" s="109">
        <f t="shared" si="0"/>
        <v>-50</v>
      </c>
      <c r="BA8" s="110">
        <f>IF(poznámky!AA1=5,poznámky!A19)+IF(poznámky!AA2=5,poznámky!A20)+IF(poznámky!AA3=5,poznámky!A21)+IF(poznámky!AA4=5,poznámky!A22)+IF(poznámky!AA5=5,poznámky!A23)+IF(poznámky!AA6=5,poznámky!A24)+IF(poznámky!AA7=5,poznámky!A25)+IF(poznámky!AA8=5,poznámky!A26)+IF(poznámky!AA9=5,poznámky!A27)+IF(poznámky!AA10=5,poznámky!A28)+IF(poznámky!AA11=5,poznámky!A29)+IF(poznámky!AA12=5,poznámky!A30)+IF(poznámky!AA13=5,poznámky!A31)+IF(poznámky!AA14=5,poznámky!A32)+IF(poznámky!AA15=5,poznámky!A33)</f>
        <v>8</v>
      </c>
      <c r="BB8" s="111" t="s">
        <v>21</v>
      </c>
      <c r="BC8" s="112" t="str">
        <f t="shared" si="1"/>
        <v>Romana</v>
      </c>
      <c r="BD8" s="19">
        <f>SUM(AV8,'2_ kolo'!BD8)</f>
        <v>37</v>
      </c>
      <c r="BE8" s="20">
        <f>SUM(AW8,'2_ kolo'!BE8)</f>
        <v>592</v>
      </c>
      <c r="BF8" s="21" t="s">
        <v>14</v>
      </c>
      <c r="BG8" s="22">
        <f>SUM(AY8,'2_ kolo'!BG8)</f>
        <v>459</v>
      </c>
      <c r="BH8" s="23">
        <f t="shared" si="2"/>
        <v>133</v>
      </c>
      <c r="BI8" s="35">
        <f>IF(poznámky!AI1=5,poznámky!A19)+IF(poznámky!AI2=5,poznámky!A20)+IF(poznámky!AI3=5,poznámky!A21)+IF(poznámky!AI4=5,poznámky!A22)+IF(poznámky!AI5=5,poznámky!A23)+IF(poznámky!AI6=5,poznámky!A24)+IF(poznámky!AI7=5,poznámky!A25)+IF(poznámky!AI8=5,poznámky!A26)+IF(poznámky!AI9=5,poznámky!A27)+IF(poznámky!AI10=5,poznámky!A28)+IF(poznámky!AI11=5,poznámky!A29)+IF(poznámky!AI12=5,poznámky!A30)+IF(poznámky!AI13=5,poznámky!A31)+IF(poznámky!AI14=5,poznámky!A32)+IF(poznámky!AI15=5,poznámky!A33)</f>
        <v>4</v>
      </c>
      <c r="BJ8" s="43" t="s">
        <v>21</v>
      </c>
      <c r="BK8" s="36" t="str">
        <f t="shared" si="3"/>
        <v>Romana</v>
      </c>
      <c r="BM8" s="734"/>
      <c r="BN8" s="734"/>
      <c r="BO8" s="734"/>
      <c r="BP8" s="734"/>
      <c r="BQ8" s="734"/>
    </row>
    <row r="9" spans="1:71" ht="21.75" customHeight="1">
      <c r="A9" s="44">
        <v>6</v>
      </c>
      <c r="B9" s="387" t="str">
        <f>'2_ kolo'!B9</f>
        <v>Honza</v>
      </c>
      <c r="C9" s="390">
        <v>8</v>
      </c>
      <c r="D9" s="391" t="s">
        <v>14</v>
      </c>
      <c r="E9" s="392">
        <v>25</v>
      </c>
      <c r="F9" s="390">
        <v>13</v>
      </c>
      <c r="G9" s="391" t="s">
        <v>14</v>
      </c>
      <c r="H9" s="392">
        <v>25</v>
      </c>
      <c r="I9" s="768">
        <v>21</v>
      </c>
      <c r="J9" s="769" t="s">
        <v>14</v>
      </c>
      <c r="K9" s="770">
        <v>9</v>
      </c>
      <c r="L9" s="390">
        <v>19</v>
      </c>
      <c r="M9" s="391" t="s">
        <v>14</v>
      </c>
      <c r="N9" s="392">
        <v>14</v>
      </c>
      <c r="O9" s="390">
        <v>25</v>
      </c>
      <c r="P9" s="391" t="s">
        <v>14</v>
      </c>
      <c r="Q9" s="392">
        <v>6</v>
      </c>
      <c r="R9" s="647" t="s">
        <v>29</v>
      </c>
      <c r="S9" s="647"/>
      <c r="T9" s="647"/>
      <c r="U9" s="7">
        <f>T10</f>
        <v>13</v>
      </c>
      <c r="V9" s="8" t="s">
        <v>14</v>
      </c>
      <c r="W9" s="9">
        <f>R10</f>
        <v>19</v>
      </c>
      <c r="X9" s="7">
        <f>T11</f>
        <v>22</v>
      </c>
      <c r="Y9" s="8" t="s">
        <v>14</v>
      </c>
      <c r="Z9" s="9">
        <f>R11</f>
        <v>25</v>
      </c>
      <c r="AA9" s="582">
        <f>T12</f>
        <v>0</v>
      </c>
      <c r="AB9" s="583" t="s">
        <v>14</v>
      </c>
      <c r="AC9" s="584">
        <f>R12</f>
        <v>0</v>
      </c>
      <c r="AD9" s="538">
        <f>T13</f>
        <v>0</v>
      </c>
      <c r="AE9" s="539" t="s">
        <v>14</v>
      </c>
      <c r="AF9" s="535">
        <f>R13</f>
        <v>0</v>
      </c>
      <c r="AG9" s="538">
        <f>T14</f>
        <v>0</v>
      </c>
      <c r="AH9" s="539" t="s">
        <v>14</v>
      </c>
      <c r="AI9" s="535">
        <f>R14</f>
        <v>0</v>
      </c>
      <c r="AJ9" s="60">
        <f>T15</f>
        <v>0</v>
      </c>
      <c r="AK9" s="61" t="s">
        <v>14</v>
      </c>
      <c r="AL9" s="62">
        <f>R15</f>
        <v>0</v>
      </c>
      <c r="AM9" s="60">
        <f>T16</f>
        <v>0</v>
      </c>
      <c r="AN9" s="61" t="s">
        <v>14</v>
      </c>
      <c r="AO9" s="62">
        <f>R16</f>
        <v>0</v>
      </c>
      <c r="AP9" s="60">
        <f>T17</f>
        <v>0</v>
      </c>
      <c r="AQ9" s="61" t="s">
        <v>14</v>
      </c>
      <c r="AR9" s="84">
        <f>R17</f>
        <v>0</v>
      </c>
      <c r="AS9" s="60">
        <f>T18</f>
        <v>0</v>
      </c>
      <c r="AT9" s="61" t="s">
        <v>14</v>
      </c>
      <c r="AU9" s="62">
        <f>R18</f>
        <v>0</v>
      </c>
      <c r="AV9" s="105">
        <f>IF(C9&gt;E9,2,"0")+IF(C9=E9,1)*IF(C9+E9=0,0,1)+IF(F9&gt;H9,2,"0")+IF(F9=H9,1)*IF(F9+H9=0,0,1)+IF(I9&gt;K9,2,"0")+IF(I9=K9,1)*IF(I9+K9=0,0,1)+IF(L9&gt;N9,2,"0")+IF(L9=N9,1)*IF(L9+N9=0,0,1)+IF(O9&gt;Q9,2,"0")+IF(O9=Q9,1)*IF(O9+Q9=0,0,1)+IF(U9&gt;W9,2,"0")+IF(U9=W9,1)*IF(U9+W9=0,0,1)+IF(X9&gt;Z9,2,"0")+IF(X9=Z9,1)*IF(X9+Z9=0,0,1)+IF(AA9&gt;AC9,2,"0")+IF(AA9=AC9,1)*IF(AA9+AC9=0,0,1)+IF(AD9&gt;AF9,2,"0")+IF(AD9=AF9,1)*IF(AD9+AF9=0,0,1)+IF(AG9&gt;AI9,2,"0")+IF(AG9=AI9,1)*IF(AG9+AI9=0,0,1)+IF(AJ9&gt;AL9,2,"0")+IF(AJ9=AL9,1)*IF(AJ9+AL9=0,0,1)+IF(AM9&gt;AO9,2,"0")+IF(AM9=AO9,1)*IF(AM9+AO9=0,0,1)+IF(AP9&gt;AR9,2,"0")+IF(AP9=AR9,1)*IF(AP9+AR9=0,0,1)+IF(AS9&gt;AU9,2,"0")+IF(AS9=AU9,1)*IF(AS9+AU9=0,0,1)</f>
        <v>6</v>
      </c>
      <c r="AW9" s="106">
        <f>SUM(C9,F9,I9,L9,O9,U9,X9,AA9,AD9,AG9,AJ9,AM9,AP9,AS9)</f>
        <v>121</v>
      </c>
      <c r="AX9" s="107" t="s">
        <v>14</v>
      </c>
      <c r="AY9" s="108">
        <f>SUM(E9,H9,K9,N9,Q9,W9,Z9,AC9,AF9,AI9,AL9,AO9,AR9,AU9)</f>
        <v>123</v>
      </c>
      <c r="AZ9" s="109">
        <f t="shared" si="0"/>
        <v>-2</v>
      </c>
      <c r="BA9" s="110">
        <f>IF(poznámky!AA1=6,poznámky!A19)+IF(poznámky!AA2=6,poznámky!A20)+IF(poznámky!AA3=6,poznámky!A21)+IF(poznámky!AA4=6,poznámky!A22)+IF(poznámky!AA5=6,poznámky!A23)+IF(poznámky!AA6=6,poznámky!A24)+IF(poznámky!AA7=6,poznámky!A25)+IF(poznámky!AA8=6,poznámky!A26)+IF(poznámky!AA9=6,poznámky!A27)+IF(poznámky!AA10=6,poznámky!A28)+IF(poznámky!AA11=6,poznámky!A29)+IF(poznámky!AA12=6,poznámky!A30)+IF(poznámky!AA13=6,poznámky!A31)+IF(poznámky!AA14=6,poznámky!A32)+IF(poznámky!AA15=6,poznámky!A33)</f>
        <v>6</v>
      </c>
      <c r="BB9" s="111" t="s">
        <v>21</v>
      </c>
      <c r="BC9" s="112" t="str">
        <f t="shared" si="1"/>
        <v>Honza</v>
      </c>
      <c r="BD9" s="19">
        <f>SUM(AV9,'2_ kolo'!BD9)</f>
        <v>34</v>
      </c>
      <c r="BE9" s="20">
        <f>SUM(AW9,'2_ kolo'!BE9)</f>
        <v>541</v>
      </c>
      <c r="BF9" s="21" t="s">
        <v>14</v>
      </c>
      <c r="BG9" s="22">
        <f>SUM(AY9,'2_ kolo'!BG9)</f>
        <v>516</v>
      </c>
      <c r="BH9" s="23">
        <f t="shared" si="2"/>
        <v>25</v>
      </c>
      <c r="BI9" s="35">
        <f>IF(poznámky!AI1=6,poznámky!A19)+IF(poznámky!AI2=6,poznámky!A20)+IF(poznámky!AI3=6,poznámky!A21)+IF(poznámky!AI4=6,poznámky!A22)+IF(poznámky!AI5=6,poznámky!A23)+IF(poznámky!AI6=6,poznámky!A24)+IF(poznámky!AI7=6,poznámky!A25)+IF(poznámky!AI8=6,poznámky!A26)+IF(poznámky!AI9=6,poznámky!A27)+IF(poznámky!AI10=6,poznámky!A28)+IF(poznámky!AI11=6,poznámky!A29)+IF(poznámky!AI12=6,poznámky!A30)+IF(poznámky!AI13=6,poznámky!A31)+IF(poznámky!AI14=6,poznámky!A32)+IF(poznámky!AI15=6,poznámky!A33)</f>
        <v>7</v>
      </c>
      <c r="BJ9" s="43" t="s">
        <v>21</v>
      </c>
      <c r="BK9" s="36" t="str">
        <f t="shared" si="3"/>
        <v>Honza</v>
      </c>
      <c r="BM9" s="734"/>
      <c r="BN9" s="734"/>
      <c r="BO9" s="734"/>
      <c r="BP9" s="734"/>
      <c r="BQ9" s="734"/>
    </row>
    <row r="10" spans="1:71" ht="21.75" customHeight="1">
      <c r="A10" s="44">
        <v>7</v>
      </c>
      <c r="B10" s="387" t="str">
        <f>'2_ kolo'!B10</f>
        <v>Dára</v>
      </c>
      <c r="C10" s="390">
        <v>7</v>
      </c>
      <c r="D10" s="391" t="s">
        <v>14</v>
      </c>
      <c r="E10" s="392">
        <v>21</v>
      </c>
      <c r="F10" s="390">
        <v>1</v>
      </c>
      <c r="G10" s="391" t="s">
        <v>14</v>
      </c>
      <c r="H10" s="392">
        <v>25</v>
      </c>
      <c r="I10" s="390">
        <v>23</v>
      </c>
      <c r="J10" s="391" t="s">
        <v>14</v>
      </c>
      <c r="K10" s="392">
        <v>19</v>
      </c>
      <c r="L10" s="390">
        <v>16</v>
      </c>
      <c r="M10" s="391" t="s">
        <v>14</v>
      </c>
      <c r="N10" s="392">
        <v>9</v>
      </c>
      <c r="O10" s="390">
        <v>16</v>
      </c>
      <c r="P10" s="391" t="s">
        <v>14</v>
      </c>
      <c r="Q10" s="392">
        <v>12</v>
      </c>
      <c r="R10" s="390">
        <v>19</v>
      </c>
      <c r="S10" s="391" t="s">
        <v>14</v>
      </c>
      <c r="T10" s="392">
        <v>13</v>
      </c>
      <c r="U10" s="647" t="s">
        <v>22</v>
      </c>
      <c r="V10" s="647"/>
      <c r="W10" s="647"/>
      <c r="X10" s="7">
        <f>W11</f>
        <v>20</v>
      </c>
      <c r="Y10" s="8" t="s">
        <v>14</v>
      </c>
      <c r="Z10" s="9">
        <f>U11</f>
        <v>20</v>
      </c>
      <c r="AA10" s="582">
        <f>W12</f>
        <v>0</v>
      </c>
      <c r="AB10" s="583" t="s">
        <v>14</v>
      </c>
      <c r="AC10" s="584">
        <f>U12</f>
        <v>0</v>
      </c>
      <c r="AD10" s="538">
        <f>W13</f>
        <v>0</v>
      </c>
      <c r="AE10" s="539" t="s">
        <v>14</v>
      </c>
      <c r="AF10" s="535">
        <f>U13</f>
        <v>0</v>
      </c>
      <c r="AG10" s="538">
        <f>W14</f>
        <v>0</v>
      </c>
      <c r="AH10" s="539" t="s">
        <v>14</v>
      </c>
      <c r="AI10" s="535">
        <f>U14</f>
        <v>0</v>
      </c>
      <c r="AJ10" s="60">
        <f>W15</f>
        <v>0</v>
      </c>
      <c r="AK10" s="61" t="s">
        <v>14</v>
      </c>
      <c r="AL10" s="62">
        <f>U15</f>
        <v>0</v>
      </c>
      <c r="AM10" s="60">
        <f>W16</f>
        <v>0</v>
      </c>
      <c r="AN10" s="61" t="s">
        <v>14</v>
      </c>
      <c r="AO10" s="62">
        <f>U16</f>
        <v>0</v>
      </c>
      <c r="AP10" s="60">
        <f>W17</f>
        <v>0</v>
      </c>
      <c r="AQ10" s="61" t="s">
        <v>14</v>
      </c>
      <c r="AR10" s="84">
        <f>U17</f>
        <v>0</v>
      </c>
      <c r="AS10" s="60">
        <f>W18</f>
        <v>0</v>
      </c>
      <c r="AT10" s="61" t="s">
        <v>14</v>
      </c>
      <c r="AU10" s="62">
        <f>U18</f>
        <v>0</v>
      </c>
      <c r="AV10" s="105">
        <f>IF(C10&gt;E10,2,"0")+IF(C10=E10,1)*IF(C10+E10=0,0,1)+IF(F10&gt;H10,2,"0")+IF(F10=H10,1)*IF(F10+H10=0,0,1)+IF(I10&gt;K10,2,"0")+IF(I10=K10,1)*IF(I10+K10=0,0,1)+IF(L10&gt;N10,2,"0")+IF(L10=N10,1)*IF(L10+N10=0,0,1)+IF(O10&gt;Q10,2,"0")+IF(O10=Q10,1)*IF(O10+Q10=0,0,1)+IF(R10&gt;T10,2,"0")+IF(R10=T10,1)*IF(R10+T10=0,0,1)+IF(X10&gt;Z10,2,"0")+IF(X10=Z10,1)*IF(X10+Z10=0,0,1)+IF(AA10&gt;AC10,2,"0")+IF(AA10=AC10,1)*IF(AA10+AC10=0,0,1)+IF(AD10&gt;AF10,2,"0")+IF(AD10=AF10,1)*IF(AD10+AF10=0,0,1)+IF(AG10&gt;AI10,2,"0")+IF(AG10=AI10,1)*IF(AG10+AI10=0,0,1)+IF(AJ10&gt;AL10,2,"0")+IF(AJ10=AL10,1)*IF(AJ10+AL10=0,0,1)+IF(AM10&gt;AO10,2,"0")+IF(AM10=AO10,1)*IF(AM10+AO10=0,0,1)+IF(AP10&gt;AR10,2,"0")+IF(AP10=AR10,1)*IF(AP10+AR10=0,0,1)+IF(AS10&gt;AU10,2,"0")+IF(AS10=AU10,1)*IF(AS10+AU10=0,0,1)</f>
        <v>9</v>
      </c>
      <c r="AW10" s="106">
        <f>SUM(C10,F10,I10,L10,O10,R10,X10,AA10,AD10,AG10,AJ10,AM10,AP10,AS10)</f>
        <v>102</v>
      </c>
      <c r="AX10" s="107" t="s">
        <v>14</v>
      </c>
      <c r="AY10" s="108">
        <f>SUM(E10,H10,K10,N10,Q10,T10,Z10,AC10,AF10,AI10,AL10,AO10,AR10,AU10)</f>
        <v>119</v>
      </c>
      <c r="AZ10" s="109">
        <f t="shared" si="0"/>
        <v>-17</v>
      </c>
      <c r="BA10" s="110">
        <f>IF(poznámky!AA1=7,poznámky!A19)+IF(poznámky!AA2=7,poznámky!A20)+IF(poznámky!AA3=7,poznámky!A21)+IF(poznámky!AA4=7,poznámky!A22)+IF(poznámky!AA5=7,poznámky!A23)+IF(poznámky!AA6=7,poznámky!A24)+IF(poznámky!AA7=7,poznámky!A25)+IF(poznámky!AA8=7,poznámky!A26)+IF(poznámky!AA9=7,poznámky!A27)+IF(poznámky!AA10=7,poznámky!A28)+IF(poznámky!AA11=7,poznámky!A29)+IF(poznámky!AA12=7,poznámky!A30)+IF(poznámky!AA13=7,poznámky!A31)+IF(poznámky!AA14=7,poznámky!A32)+IF(poznámky!AA15=7,poznámky!A33)</f>
        <v>2</v>
      </c>
      <c r="BB10" s="111" t="s">
        <v>21</v>
      </c>
      <c r="BC10" s="112" t="str">
        <f t="shared" si="1"/>
        <v>Dára</v>
      </c>
      <c r="BD10" s="19">
        <f>SUM(AV10,'2_ kolo'!BD10)</f>
        <v>35</v>
      </c>
      <c r="BE10" s="20">
        <f>SUM(AW10,'2_ kolo'!BE10)</f>
        <v>498</v>
      </c>
      <c r="BF10" s="21" t="s">
        <v>14</v>
      </c>
      <c r="BG10" s="22">
        <f>SUM(AY10,'2_ kolo'!BG10)</f>
        <v>488</v>
      </c>
      <c r="BH10" s="23">
        <f t="shared" si="2"/>
        <v>10</v>
      </c>
      <c r="BI10" s="35">
        <f>IF(poznámky!AI1=7,poznámky!A19)+IF(poznámky!AI2=7,poznámky!A20)+IF(poznámky!AI3=7,poznámky!A21)+IF(poznámky!AI4=7,poznámky!A22)+IF(poznámky!AI5=7,poznámky!A23)+IF(poznámky!AI6=7,poznámky!A24)+IF(poznámky!AI7=7,poznámky!A25)+IF(poznámky!AI8=7,poznámky!A26)+IF(poznámky!AI9=7,poznámky!A27)+IF(poznámky!AI10=7,poznámky!A28)+IF(poznámky!AI11=7,poznámky!A29)+IF(poznámky!AI12=7,poznámky!A30)+IF(poznámky!AI13=7,poznámky!A31)+IF(poznámky!AI14=7,poznámky!A32)+IF(poznámky!AI15=7,poznámky!A33)</f>
        <v>6</v>
      </c>
      <c r="BJ10" s="43" t="s">
        <v>21</v>
      </c>
      <c r="BK10" s="36" t="str">
        <f t="shared" si="3"/>
        <v>Dára</v>
      </c>
      <c r="BM10" s="734"/>
      <c r="BN10" s="734"/>
      <c r="BO10" s="734"/>
      <c r="BP10" s="734"/>
      <c r="BQ10" s="734"/>
    </row>
    <row r="11" spans="1:71" ht="21.75" customHeight="1">
      <c r="A11" s="44">
        <v>8</v>
      </c>
      <c r="B11" s="387" t="str">
        <f>'2_ kolo'!B11</f>
        <v>Tomáš</v>
      </c>
      <c r="C11" s="390">
        <v>6</v>
      </c>
      <c r="D11" s="391" t="s">
        <v>14</v>
      </c>
      <c r="E11" s="392">
        <v>25</v>
      </c>
      <c r="F11" s="390">
        <v>12</v>
      </c>
      <c r="G11" s="391" t="s">
        <v>14</v>
      </c>
      <c r="H11" s="392">
        <v>25</v>
      </c>
      <c r="I11" s="390">
        <v>16</v>
      </c>
      <c r="J11" s="391" t="s">
        <v>14</v>
      </c>
      <c r="K11" s="392">
        <v>19</v>
      </c>
      <c r="L11" s="390">
        <v>2</v>
      </c>
      <c r="M11" s="391" t="s">
        <v>14</v>
      </c>
      <c r="N11" s="392">
        <v>25</v>
      </c>
      <c r="O11" s="390">
        <v>25</v>
      </c>
      <c r="P11" s="391" t="s">
        <v>14</v>
      </c>
      <c r="Q11" s="392">
        <v>15</v>
      </c>
      <c r="R11" s="390">
        <v>25</v>
      </c>
      <c r="S11" s="391" t="s">
        <v>14</v>
      </c>
      <c r="T11" s="392">
        <v>22</v>
      </c>
      <c r="U11" s="390">
        <v>20</v>
      </c>
      <c r="V11" s="391" t="s">
        <v>14</v>
      </c>
      <c r="W11" s="392">
        <v>20</v>
      </c>
      <c r="X11" s="647" t="s">
        <v>23</v>
      </c>
      <c r="Y11" s="647"/>
      <c r="Z11" s="647"/>
      <c r="AA11" s="582">
        <f>Z12</f>
        <v>0</v>
      </c>
      <c r="AB11" s="583" t="s">
        <v>14</v>
      </c>
      <c r="AC11" s="586">
        <f>X12</f>
        <v>0</v>
      </c>
      <c r="AD11" s="538">
        <f>Z13</f>
        <v>0</v>
      </c>
      <c r="AE11" s="539" t="s">
        <v>14</v>
      </c>
      <c r="AF11" s="541">
        <f>X13</f>
        <v>0</v>
      </c>
      <c r="AG11" s="538">
        <f>Z14</f>
        <v>0</v>
      </c>
      <c r="AH11" s="539" t="s">
        <v>14</v>
      </c>
      <c r="AI11" s="541">
        <f>X14</f>
        <v>0</v>
      </c>
      <c r="AJ11" s="60">
        <f>Z15</f>
        <v>0</v>
      </c>
      <c r="AK11" s="61" t="s">
        <v>14</v>
      </c>
      <c r="AL11" s="63">
        <f>X15</f>
        <v>0</v>
      </c>
      <c r="AM11" s="60">
        <f>Z16</f>
        <v>0</v>
      </c>
      <c r="AN11" s="61" t="s">
        <v>14</v>
      </c>
      <c r="AO11" s="63">
        <f>X16</f>
        <v>0</v>
      </c>
      <c r="AP11" s="60">
        <f>Z17</f>
        <v>0</v>
      </c>
      <c r="AQ11" s="61" t="s">
        <v>14</v>
      </c>
      <c r="AR11" s="85">
        <f>X17</f>
        <v>0</v>
      </c>
      <c r="AS11" s="60">
        <f>Z18</f>
        <v>0</v>
      </c>
      <c r="AT11" s="61" t="s">
        <v>14</v>
      </c>
      <c r="AU11" s="63">
        <f>X18</f>
        <v>0</v>
      </c>
      <c r="AV11" s="105">
        <f>IF(C11&gt;E11,2,"0")+IF(C11=E11,1)*IF(C11+E11=0,0,1)+IF(F11&gt;H11,2,"0")+IF(F11=H11,1)*IF(F11+H11=0,0,1)+IF(I11&gt;K11,2,"0")+IF(I11=K11,1)*IF(I11+K11=0,0,1)+IF(L11&gt;N11,2,"0")+IF(L11=N11,1)*IF(L11+N11=0,0,1)+IF(O11&gt;Q11,2,"0")+IF(O11=Q11,1)*IF(O11+Q11=0,0,1)+IF(R11&gt;T11,2,"0")+IF(R11=T11,1)*IF(R11+T11=0,0,1)+IF(U11&gt;W11,2,"0")+IF(U11=W11,1)*IF(U11+W11=0,0,1)+IF(AA11&gt;AC11,2,"0")+IF(AA11=AC11,1)*IF(AA11+AC11=0,0,1)+IF(AD11&gt;AF11,2,"0")+IF(AD11=AF11,1)*IF(AD11+AF11=0,0,1)+IF(AG11&gt;AI11,2,"0")+IF(AG11=AI11,1)*IF(AG11+AI11=0,0,1)+IF(AJ11&gt;AL11,2,"0")+IF(AJ11=AL11,1)*IF(AJ11+AL11=0,0,1)+IF(AM11&gt;AO11,2,"0")+IF(AM11=AO11,1)*IF(AM11+AO11=0,0,1)+IF(AP11&gt;AR11,2,"0")+IF(AP11=AR11,1)*IF(AP11+AR11=0,0,1)+IF(AS11&gt;AU11,2,"0")+IF(AS11=AU11,1)*IF(AS11+AU11=0,0,1)</f>
        <v>5</v>
      </c>
      <c r="AW11" s="106">
        <f>SUM(C11,F11,I11,L11,O11,R11,U11,AA11,AD11,AG11,AJ11,AM11,AP11,AS11)</f>
        <v>106</v>
      </c>
      <c r="AX11" s="107" t="s">
        <v>14</v>
      </c>
      <c r="AY11" s="108">
        <f>SUM(E11,H11,K11,N11,Q11,T11,W11,AC11,AF11,AI11,AL11,AO11,AR11,AU11)</f>
        <v>151</v>
      </c>
      <c r="AZ11" s="109">
        <f t="shared" si="0"/>
        <v>-45</v>
      </c>
      <c r="BA11" s="110">
        <f>IF(poznámky!AA1=8,poznámky!A19)+IF(poznámky!AA2=8,poznámky!A20)+IF(poznámky!AA3=8,poznámky!A21)+IF(poznámky!AA4=8,poznámky!A22)+IF(poznámky!AA5=8,poznámky!A23)+IF(poznámky!AA6=8,poznámky!A24)+IF(poznámky!AA7=8,poznámky!A25)+IF(poznámky!AA8=8,poznámky!A26)+IF(poznámky!AA9=8,poznámky!A27)+IF(poznámky!AA10=8,poznámky!A28)+IF(poznámky!AA11=8,poznámky!A29)+IF(poznámky!AA12=8,poznámky!A30)+IF(poznámky!AA13=8,poznámky!A31)+IF(poznámky!AA14=8,poznámky!A32)+IF(poznámky!AA15=8,poznámky!A33)</f>
        <v>7</v>
      </c>
      <c r="BB11" s="111" t="s">
        <v>21</v>
      </c>
      <c r="BC11" s="112" t="str">
        <f t="shared" si="1"/>
        <v>Tomáš</v>
      </c>
      <c r="BD11" s="19">
        <f>SUM(AV11,'2_ kolo'!BD11)</f>
        <v>29</v>
      </c>
      <c r="BE11" s="20">
        <f>SUM(AW11,'2_ kolo'!BE11)</f>
        <v>477</v>
      </c>
      <c r="BF11" s="21" t="s">
        <v>14</v>
      </c>
      <c r="BG11" s="22">
        <f>SUM(AY11,'2_ kolo'!BG11)</f>
        <v>524</v>
      </c>
      <c r="BH11" s="23">
        <f t="shared" si="2"/>
        <v>-47</v>
      </c>
      <c r="BI11" s="35">
        <f>IF(poznámky!AI1=8,poznámky!A19)+IF(poznámky!AI2=8,poznámky!A20)+IF(poznámky!AI3=8,poznámky!A21)+IF(poznámky!AI4=8,poznámky!A22)+IF(poznámky!AI5=8,poznámky!A23)+IF(poznámky!AI6=8,poznámky!A24)+IF(poznámky!AI7=8,poznámky!A25)+IF(poznámky!AI8=8,poznámky!A26)+IF(poznámky!AI9=8,poznámky!A27)+IF(poznámky!AI10=8,poznámky!A28)+IF(poznámky!AI11=8,poznámky!A29)+IF(poznámky!AI12=8,poznámky!A30)+IF(poznámky!AI13=8,poznámky!A31)+IF(poznámky!AI14=8,poznámky!A32)+IF(poznámky!AI15=8,poznámky!A33)</f>
        <v>8</v>
      </c>
      <c r="BJ11" s="43" t="s">
        <v>21</v>
      </c>
      <c r="BK11" s="36" t="str">
        <f t="shared" si="3"/>
        <v>Tomáš</v>
      </c>
      <c r="BM11" s="384"/>
    </row>
    <row r="12" spans="1:71" ht="21.75" customHeight="1">
      <c r="A12" s="44">
        <v>9</v>
      </c>
      <c r="B12" s="526" t="str">
        <f>'2_ kolo'!B12</f>
        <v>Siddha</v>
      </c>
      <c r="C12" s="579"/>
      <c r="D12" s="580" t="s">
        <v>14</v>
      </c>
      <c r="E12" s="581"/>
      <c r="F12" s="579"/>
      <c r="G12" s="580" t="s">
        <v>14</v>
      </c>
      <c r="H12" s="581"/>
      <c r="I12" s="579"/>
      <c r="J12" s="580" t="s">
        <v>14</v>
      </c>
      <c r="K12" s="581"/>
      <c r="L12" s="579"/>
      <c r="M12" s="580" t="s">
        <v>14</v>
      </c>
      <c r="N12" s="581"/>
      <c r="O12" s="579"/>
      <c r="P12" s="580" t="s">
        <v>14</v>
      </c>
      <c r="Q12" s="581"/>
      <c r="R12" s="579"/>
      <c r="S12" s="580" t="s">
        <v>14</v>
      </c>
      <c r="T12" s="581"/>
      <c r="U12" s="579"/>
      <c r="V12" s="580" t="s">
        <v>14</v>
      </c>
      <c r="W12" s="581"/>
      <c r="X12" s="579"/>
      <c r="Y12" s="580" t="s">
        <v>14</v>
      </c>
      <c r="Z12" s="581"/>
      <c r="AA12" s="647" t="s">
        <v>24</v>
      </c>
      <c r="AB12" s="647"/>
      <c r="AC12" s="647"/>
      <c r="AD12" s="538">
        <f>AC13</f>
        <v>0</v>
      </c>
      <c r="AE12" s="539" t="s">
        <v>14</v>
      </c>
      <c r="AF12" s="535">
        <f>AA13</f>
        <v>0</v>
      </c>
      <c r="AG12" s="538">
        <f>AC14</f>
        <v>0</v>
      </c>
      <c r="AH12" s="539" t="s">
        <v>14</v>
      </c>
      <c r="AI12" s="535">
        <f>AA14</f>
        <v>0</v>
      </c>
      <c r="AJ12" s="60">
        <f>AC15</f>
        <v>0</v>
      </c>
      <c r="AK12" s="61" t="s">
        <v>14</v>
      </c>
      <c r="AL12" s="62">
        <f>AA15</f>
        <v>0</v>
      </c>
      <c r="AM12" s="60">
        <f>AC16</f>
        <v>0</v>
      </c>
      <c r="AN12" s="61" t="s">
        <v>14</v>
      </c>
      <c r="AO12" s="62">
        <f>AA16</f>
        <v>0</v>
      </c>
      <c r="AP12" s="60">
        <f>AC17</f>
        <v>0</v>
      </c>
      <c r="AQ12" s="61" t="s">
        <v>14</v>
      </c>
      <c r="AR12" s="84">
        <f>AA17</f>
        <v>0</v>
      </c>
      <c r="AS12" s="60">
        <f>AC18</f>
        <v>0</v>
      </c>
      <c r="AT12" s="61" t="s">
        <v>14</v>
      </c>
      <c r="AU12" s="62">
        <f>AA18</f>
        <v>0</v>
      </c>
      <c r="AV12" s="561">
        <f>IF(C12&gt;E12,2,"0")+IF(C12=E12,1)*IF(C12+E12=0,0,1)+IF(F12&gt;H12,2,"0")+IF(F12=H12,1)*IF(F12+H12=0,0,1)+IF(I12&gt;K12,2,"0")+IF(I12=K12,1)*IF(I12+K12=0,0,1)+IF(L12&gt;N12,2,"0")+IF(L12=N12,1)*IF(L12+N12=0,0,1)+IF(O12&gt;Q12,2,"0")+IF(O12=Q12,1)*IF(O12+Q12=0,0,1)+IF(R12&gt;T12,2,"0")+IF(R12=T12,1)*IF(R12+T12=0,0,1)+IF(U12&gt;W12,2,"0")+IF(U12=W12,1)*IF(U12+W12=0,0,1)+IF(X12&gt;Z12,2,"0")+IF(X12=Z12,1)*IF(X12+Z12=0,0,1)+IF(AD12&gt;AF12,2,"0")+IF(AD12=AF12,1)*IF(AD12+AF12=0,0,1)+IF(AG12&gt;AI12,2,"0")+IF(AG12=AI12,1)*IF(AG12+AI12=0,0,1)+IF(AJ12&gt;AL12,2,"0")+IF(AJ12=AL12,1)*IF(AJ12+AL12=0,0,1)+IF(AM12&gt;AO12,2,"0")+IF(AM12=AO12,1)*IF(AM12+AO12=0,0,1)+IF(AP12&gt;AR12,2,"0")+IF(AP12=AR12,1)*IF(AP12+AR12=0,0,1)+IF(AS12&gt;AU12,2,"0")+IF(AS12=AU12,1)*IF(AS12+AU12=0,0,1)</f>
        <v>0</v>
      </c>
      <c r="AW12" s="487">
        <f>SUM(C12,F12,I12,L12,O12,R12,U12,X12,AD12,AG12,AJ12,AM12,AP12,AS12)</f>
        <v>0</v>
      </c>
      <c r="AX12" s="488" t="s">
        <v>14</v>
      </c>
      <c r="AY12" s="489">
        <f>SUM(E12,H12,K12,N12,Q12,T12,W12,Z12,AF12,AI12,AL12,AO12,AR12,AU12)</f>
        <v>0</v>
      </c>
      <c r="AZ12" s="562">
        <f t="shared" si="0"/>
        <v>0</v>
      </c>
      <c r="BA12" s="563">
        <f>IF(poznámky!AA1=9,poznámky!A19)+IF(poznámky!AA2=9,poznámky!A20)+IF(poznámky!AA3=9,poznámky!A21)+IF(poznámky!AA4=9,poznámky!A22)+IF(poznámky!AA5=9,poznámky!A23)+IF(poznámky!AA6=9,poznámky!A24)+IF(poznámky!AA7=9,poznámky!A25)+IF(poznámky!AA8=9,poznámky!A26)+IF(poznámky!AA9=9,poznámky!A27)+IF(poznámky!AA10=9,poznámky!A28)+IF(poznámky!AA11=9,poznámky!A29)+IF(poznámky!AA12=9,poznámky!A30)+IF(poznámky!AA13=9,poznámky!A31)+IF(poznámky!AA14=9,poznámky!A32)+IF(poznámky!AA15=9,poznámky!A33)</f>
        <v>9</v>
      </c>
      <c r="BB12" s="564" t="s">
        <v>21</v>
      </c>
      <c r="BC12" s="565" t="str">
        <f t="shared" si="1"/>
        <v>Siddha</v>
      </c>
      <c r="BD12" s="19">
        <f>SUM(AV12,'2_ kolo'!BD12)</f>
        <v>18</v>
      </c>
      <c r="BE12" s="20">
        <f>SUM(AW12,'2_ kolo'!BE12)</f>
        <v>255</v>
      </c>
      <c r="BF12" s="21" t="s">
        <v>14</v>
      </c>
      <c r="BG12" s="22">
        <f>SUM(AY12,'2_ kolo'!BG12)</f>
        <v>184</v>
      </c>
      <c r="BH12" s="23">
        <f t="shared" si="2"/>
        <v>71</v>
      </c>
      <c r="BI12" s="35">
        <f>IF(poznámky!AI1=9,poznámky!A19)+IF(poznámky!AI2=9,poznámky!A20)+IF(poznámky!AI3=9,poznámky!A21)+IF(poznámky!AI4=9,poznámky!A22)+IF(poznámky!AI5=9,poznámky!A23)+IF(poznámky!AI6=9,poznámky!A24)+IF(poznámky!AI7=9,poznámky!A25)+IF(poznámky!AI8=9,poznámky!A26)+IF(poznámky!AI9=9,poznámky!A27)+IF(poznámky!AI10=9,poznámky!A28)+IF(poznámky!AI11=9,poznámky!A29)+IF(poznámky!AI12=9,poznámky!A30)+IF(poznámky!AI13=9,poznámky!A31)+IF(poznámky!AI14=9,poznámky!A32)+IF(poznámky!AI15=9,poznámky!A33)</f>
        <v>10</v>
      </c>
      <c r="BJ12" s="43" t="s">
        <v>21</v>
      </c>
      <c r="BK12" s="36" t="str">
        <f t="shared" si="3"/>
        <v>Siddha</v>
      </c>
      <c r="BM12" s="384"/>
    </row>
    <row r="13" spans="1:71" ht="21.75" customHeight="1">
      <c r="A13" s="44">
        <v>10</v>
      </c>
      <c r="B13" s="526" t="str">
        <f>'2_ kolo'!B13</f>
        <v>Jirka</v>
      </c>
      <c r="C13" s="538"/>
      <c r="D13" s="539" t="s">
        <v>14</v>
      </c>
      <c r="E13" s="535"/>
      <c r="F13" s="538"/>
      <c r="G13" s="539" t="s">
        <v>14</v>
      </c>
      <c r="H13" s="535"/>
      <c r="I13" s="538"/>
      <c r="J13" s="539" t="s">
        <v>14</v>
      </c>
      <c r="K13" s="535"/>
      <c r="L13" s="538"/>
      <c r="M13" s="539" t="s">
        <v>14</v>
      </c>
      <c r="N13" s="535"/>
      <c r="O13" s="538"/>
      <c r="P13" s="539" t="s">
        <v>14</v>
      </c>
      <c r="Q13" s="535"/>
      <c r="R13" s="538"/>
      <c r="S13" s="539" t="s">
        <v>14</v>
      </c>
      <c r="T13" s="535"/>
      <c r="U13" s="538"/>
      <c r="V13" s="539" t="s">
        <v>14</v>
      </c>
      <c r="W13" s="535"/>
      <c r="X13" s="538"/>
      <c r="Y13" s="539" t="s">
        <v>14</v>
      </c>
      <c r="Z13" s="535"/>
      <c r="AA13" s="538"/>
      <c r="AB13" s="539" t="s">
        <v>14</v>
      </c>
      <c r="AC13" s="535"/>
      <c r="AD13" s="647" t="s">
        <v>15</v>
      </c>
      <c r="AE13" s="647"/>
      <c r="AF13" s="647"/>
      <c r="AG13" s="538">
        <f>AF14</f>
        <v>0</v>
      </c>
      <c r="AH13" s="539" t="s">
        <v>14</v>
      </c>
      <c r="AI13" s="535">
        <f>AD14</f>
        <v>0</v>
      </c>
      <c r="AJ13" s="60">
        <f>AF15</f>
        <v>0</v>
      </c>
      <c r="AK13" s="61" t="s">
        <v>14</v>
      </c>
      <c r="AL13" s="62">
        <f>AD15</f>
        <v>0</v>
      </c>
      <c r="AM13" s="60">
        <f>AF16</f>
        <v>0</v>
      </c>
      <c r="AN13" s="61" t="s">
        <v>14</v>
      </c>
      <c r="AO13" s="62">
        <f>AD16</f>
        <v>0</v>
      </c>
      <c r="AP13" s="60">
        <f>AF17</f>
        <v>0</v>
      </c>
      <c r="AQ13" s="61" t="s">
        <v>14</v>
      </c>
      <c r="AR13" s="84">
        <f>AD17</f>
        <v>0</v>
      </c>
      <c r="AS13" s="60">
        <f>AF18</f>
        <v>0</v>
      </c>
      <c r="AT13" s="61" t="s">
        <v>14</v>
      </c>
      <c r="AU13" s="62">
        <f>AD18</f>
        <v>0</v>
      </c>
      <c r="AV13" s="561">
        <f>IF(C13=E13,1)*IF(C13+E13=0,0,1)+IF(C13&gt;E13,2,"0")+IF(F13&gt;H13,2,"0")+IF(F13=H13,1)*IF(F13+H13=0,0,1)+IF(I13&gt;K13,2,"0")+IF(I13=K13,1)*IF(I13+K13=0,0,1)+IF(L13&gt;N13,2,"0")+IF(L13=N13,1)*IF(L13+N13=0,0,1)+IF(O13&gt;Q13,2,"0")+IF(O13=Q13,1)*IF(O13+Q13=0,0,1)+IF(R13&gt;T13,2,"0")+IF(R13=T13,1)*IF(R13+T13=0,0,1)+IF(U13&gt;W13,2,"0")+IF(U13=W13,1)*IF(U13+W13=0,0,1)+IF(X13&gt;Z13,2,"0")+IF(X13=Z13,1)*IF(X13+Z13=0,0,1)+IF(AA13&gt;AC13,2,"0")+IF(AA13=AC13,1)*IF(AA13+AC13=0,0,1)+IF(AG13&gt;AI13,2,"0")+IF(AG13=AI13,1)*IF(AG13+AI13=0,0,1)+IF(AJ13&gt;AL13,2,"0")+IF(AJ13=AL13,1)*IF(AJ13+AL13=0,0,1)+IF(AM13&gt;AO13,2,"0")+IF(AM13=AO13,1)*IF(AM13+AO13=0,0,1)+IF(AP13&gt;AR13,2,"0")+IF(AP13=AR13,1)*IF(AP13+AR13=0,0,1)+IF(AS13&gt;AU13,2,"0")+IF(AS13=AU13,1)*IF(AS13+AU13=0,0,1)</f>
        <v>0</v>
      </c>
      <c r="AW13" s="487">
        <f>SUM(C13,F13,I13,L13,O13,R13,U13,X13,AA13,AG13,AJ13,AM13,AP13,AS13)</f>
        <v>0</v>
      </c>
      <c r="AX13" s="488" t="s">
        <v>14</v>
      </c>
      <c r="AY13" s="489">
        <f>SUM(E13,H13,K13,N13,Q13,T13,W13,Z13,AC13,AI13,AL13,AO13,AR13,AU13)</f>
        <v>0</v>
      </c>
      <c r="AZ13" s="562">
        <f t="shared" si="0"/>
        <v>0</v>
      </c>
      <c r="BA13" s="563">
        <f>IF(poznámky!AA1=10,poznámky!A19)+IF(poznámky!AA2=10,poznámky!A20)+IF(poznámky!AA3=10,poznámky!A21)+IF(poznámky!AA4=10,poznámky!A22)+IF(poznámky!AA5=10,poznámky!A23)+IF(poznámky!AA6=10,poznámky!A24)+IF(poznámky!AA7=10,poznámky!A25)+IF(poznámky!AA8=10,poznámky!A26)+IF(poznámky!AA9=10,poznámky!A27)+IF(poznámky!AA10=10,poznámky!A28)+IF(poznámky!AA11=10,poznámky!A29)+IF(poznámky!AA12=10,poznámky!A30)+IF(poznámky!AA13=10,poznámky!A31)+IF(poznámky!AA14=10,poznámky!A32)+IF(poznámky!AA15=10,poznámky!A33)</f>
        <v>10</v>
      </c>
      <c r="BB13" s="564" t="s">
        <v>21</v>
      </c>
      <c r="BC13" s="565" t="str">
        <f t="shared" si="1"/>
        <v>Jirka</v>
      </c>
      <c r="BD13" s="19">
        <f>SUM(AV13,'2_ kolo'!BD13)</f>
        <v>27</v>
      </c>
      <c r="BE13" s="20">
        <f>SUM(AW13,'2_ kolo'!BE13)</f>
        <v>389</v>
      </c>
      <c r="BF13" s="21" t="s">
        <v>14</v>
      </c>
      <c r="BG13" s="22">
        <f>SUM(AY13,'2_ kolo'!BG13)</f>
        <v>379</v>
      </c>
      <c r="BH13" s="23">
        <f t="shared" si="2"/>
        <v>10</v>
      </c>
      <c r="BI13" s="35">
        <f>IF(poznámky!AI1=10,poznámky!A19)+IF(poznámky!AI2=10,poznámky!A20)+IF(poznámky!AI3=10,poznámky!A21)+IF(poznámky!AI4=10,poznámky!A22)+IF(poznámky!AI5=10,poznámky!A23)+IF(poznámky!AI6=10,poznámky!A24)+IF(poznámky!AI7=10,poznámky!A25)+IF(poznámky!AI8=10,poznámky!A26)+IF(poznámky!AI9=10,poznámky!A27)+IF(poznámky!AI10=10,poznámky!A28)+IF(poznámky!AI11=10,poznámky!A29)+IF(poznámky!AI12=10,poznámky!A30)+IF(poznámky!AI13=10,poznámky!A31)+IF(poznámky!AI14=10,poznámky!A32)+IF(poznámky!AI15=10,poznámky!A33)</f>
        <v>9</v>
      </c>
      <c r="BJ13" s="43" t="s">
        <v>21</v>
      </c>
      <c r="BK13" s="36" t="str">
        <f t="shared" si="3"/>
        <v>Jirka</v>
      </c>
      <c r="BM13" s="739" t="s">
        <v>128</v>
      </c>
      <c r="BN13" s="740"/>
      <c r="BO13" s="740"/>
      <c r="BP13" s="740"/>
      <c r="BQ13" s="740"/>
      <c r="BR13" s="740"/>
      <c r="BS13" s="740"/>
    </row>
    <row r="14" spans="1:71" ht="21.75" customHeight="1">
      <c r="A14" s="44">
        <v>11</v>
      </c>
      <c r="B14" s="526">
        <f>'2_ kolo'!B14</f>
        <v>0</v>
      </c>
      <c r="C14" s="540"/>
      <c r="D14" s="539" t="s">
        <v>14</v>
      </c>
      <c r="E14" s="535"/>
      <c r="F14" s="540"/>
      <c r="G14" s="539" t="s">
        <v>14</v>
      </c>
      <c r="H14" s="535"/>
      <c r="I14" s="540"/>
      <c r="J14" s="539" t="s">
        <v>14</v>
      </c>
      <c r="K14" s="535"/>
      <c r="L14" s="540"/>
      <c r="M14" s="539" t="s">
        <v>14</v>
      </c>
      <c r="N14" s="535"/>
      <c r="O14" s="540"/>
      <c r="P14" s="539" t="s">
        <v>14</v>
      </c>
      <c r="Q14" s="535"/>
      <c r="R14" s="540"/>
      <c r="S14" s="539" t="s">
        <v>14</v>
      </c>
      <c r="T14" s="535"/>
      <c r="U14" s="540"/>
      <c r="V14" s="539" t="s">
        <v>14</v>
      </c>
      <c r="W14" s="535"/>
      <c r="X14" s="540"/>
      <c r="Y14" s="539" t="s">
        <v>14</v>
      </c>
      <c r="Z14" s="535"/>
      <c r="AA14" s="540"/>
      <c r="AB14" s="539" t="s">
        <v>14</v>
      </c>
      <c r="AC14" s="535"/>
      <c r="AD14" s="538"/>
      <c r="AE14" s="539" t="s">
        <v>14</v>
      </c>
      <c r="AF14" s="535"/>
      <c r="AG14" s="647"/>
      <c r="AH14" s="647"/>
      <c r="AI14" s="647"/>
      <c r="AJ14" s="60">
        <f>AI15</f>
        <v>0</v>
      </c>
      <c r="AK14" s="61" t="s">
        <v>14</v>
      </c>
      <c r="AL14" s="62">
        <f>AG15</f>
        <v>0</v>
      </c>
      <c r="AM14" s="60">
        <f>AI16</f>
        <v>0</v>
      </c>
      <c r="AN14" s="61" t="s">
        <v>14</v>
      </c>
      <c r="AO14" s="62">
        <f>AG16</f>
        <v>0</v>
      </c>
      <c r="AP14" s="60">
        <f>AI17</f>
        <v>0</v>
      </c>
      <c r="AQ14" s="61" t="s">
        <v>14</v>
      </c>
      <c r="AR14" s="85">
        <f>AG17</f>
        <v>0</v>
      </c>
      <c r="AS14" s="60">
        <f>AI18</f>
        <v>0</v>
      </c>
      <c r="AT14" s="61" t="s">
        <v>14</v>
      </c>
      <c r="AU14" s="62">
        <f>AG18</f>
        <v>0</v>
      </c>
      <c r="AV14" s="561">
        <f>IF(C14&gt;E14,2,"0")+IF(C14=E14,1)*IF(C14+E14=0,0,1)+IF(F14&gt;H14,2,"0")+IF(F14=H14,1)*IF(F14+H14=0,0,1)+IF(I14&gt;K14,2,"0")+IF(I14=K14,1)*IF(I14+K14=0,0,1)+IF(L14&gt;N14,2,"0")+IF(L14=N14,1)*IF(L14+N14=0,0,1)+IF(O14&gt;Q14,2,"0")+IF(O14=Q14,1)*IF(O14+Q14=0,0,1)+IF(R14&gt;T14,2,"0")+IF(R14=T14,1)*IF(R14+T14=0,0,1)+IF(U14&gt;W14,2,"0")+IF(U14=W14,1)*IF(U14+W14=0,0,1)+IF(X14&gt;Z14,2,"0")+IF(X14=Z14,1)*IF(X14+Z14=0,0,1)+IF(AA14&gt;AC14,2,"0")+IF(AA14=AC14,1)*IF(AA14+AC14=0,0,1)+IF(AD14&gt;AF14,2,"0")+IF(AD14=AF14,1)*IF(AD14+AF14=0,0,1)+IF(AJ14&gt;AL14,2,"0")+IF(AJ14=AL14,1)*IF(AJ14+AL14=0,0,1)+IF(AM14&gt;AO14,2,"0")+IF(AM14=AO14,1)*IF(AM14+AO14=0,0,1)+IF(AP14&gt;AR14,2,"0")+IF(AP14=AR14,1)*IF(AP14+AR14=0,0,1)+IF(AS14&gt;AU14,2,"0")+IF(AS14=AU14,1)*IF(AS14+AU14=0,0,1)</f>
        <v>0</v>
      </c>
      <c r="AW14" s="487">
        <f>SUM(C14,F14,I14,L14,O14,R14,U14,X14,AA14,AD14,AJ14,AM14,AP14,AS14)</f>
        <v>0</v>
      </c>
      <c r="AX14" s="488" t="s">
        <v>14</v>
      </c>
      <c r="AY14" s="489">
        <f>SUM(E14,H14,K14,N14,Q14,T14,W14,Z14,AC14,AF14,AL14,AO14,AR14,AU14)</f>
        <v>0</v>
      </c>
      <c r="AZ14" s="562">
        <f t="shared" si="0"/>
        <v>0</v>
      </c>
      <c r="BA14" s="563">
        <f>IF(poznámky!AA1=11,poznámky!A19)+IF(poznámky!AA2=11,poznámky!A20)+IF(poznámky!AA3=11,poznámky!A21)+IF(poznámky!AA4=11,poznámky!A22)+IF(poznámky!AA5=11,poznámky!A23)+IF(poznámky!AA6=11,poznámky!A24)+IF(poznámky!AA7=11,poznámky!A25)+IF(poznámky!AA8=11,poznámky!A26)+IF(poznámky!AA9=11,poznámky!A27)+IF(poznámky!AA10=11,poznámky!A28)+IF(poznámky!AA11=11,poznámky!A29)+IF(poznámky!AA12=11,poznámky!A30)+IF(poznámky!AA13=11,poznámky!A31)+IF(poznámky!AA14=11,poznámky!A32)+IF(poznámky!AA15=11,poznámky!A33)</f>
        <v>11</v>
      </c>
      <c r="BB14" s="564" t="s">
        <v>21</v>
      </c>
      <c r="BC14" s="565">
        <f t="shared" si="1"/>
        <v>0</v>
      </c>
      <c r="BD14" s="566">
        <f>SUM(AV14,'2_ kolo'!BD14)</f>
        <v>0</v>
      </c>
      <c r="BE14" s="492">
        <f>SUM(AW14,'2_ kolo'!BE14)</f>
        <v>0</v>
      </c>
      <c r="BF14" s="493" t="s">
        <v>14</v>
      </c>
      <c r="BG14" s="494">
        <f>SUM(AY14,'2_ kolo'!BG14)</f>
        <v>0</v>
      </c>
      <c r="BH14" s="567">
        <f t="shared" si="2"/>
        <v>0</v>
      </c>
      <c r="BI14" s="568">
        <f>IF(poznámky!AI1=11,poznámky!A19)+IF(poznámky!AI2=11,poznámky!A20)+IF(poznámky!AI3=11,poznámky!A21)+IF(poznámky!AI4=11,poznámky!A22)+IF(poznámky!AI5=11,poznámky!A23)+IF(poznámky!AI6=11,poznámky!A24)+IF(poznámky!AI7=11,poznámky!A25)+IF(poznámky!AI8=11,poznámky!A26)+IF(poznámky!AI9=11,poznámky!A27)+IF(poznámky!AI10=11,poznámky!A28)+IF(poznámky!AI11=11,poznámky!A29)+IF(poznámky!AI12=11,poznámky!A30)+IF(poznámky!AI13=11,poznámky!A31)+IF(poznámky!AI14=11,poznámky!A32)+IF(poznámky!AI15=11,poznámky!A33)</f>
        <v>11</v>
      </c>
      <c r="BJ14" s="569" t="s">
        <v>21</v>
      </c>
      <c r="BK14" s="570">
        <f t="shared" si="3"/>
        <v>0</v>
      </c>
      <c r="BM14" s="384"/>
    </row>
    <row r="15" spans="1:71" ht="21.75" customHeight="1">
      <c r="A15" s="44">
        <v>12</v>
      </c>
      <c r="B15" s="526">
        <f>'2_ kolo'!B15</f>
        <v>0</v>
      </c>
      <c r="C15" s="60"/>
      <c r="D15" s="61" t="s">
        <v>14</v>
      </c>
      <c r="E15" s="84"/>
      <c r="F15" s="60"/>
      <c r="G15" s="61" t="s">
        <v>14</v>
      </c>
      <c r="H15" s="84"/>
      <c r="I15" s="60"/>
      <c r="J15" s="61" t="s">
        <v>14</v>
      </c>
      <c r="K15" s="84"/>
      <c r="L15" s="60"/>
      <c r="M15" s="61" t="s">
        <v>14</v>
      </c>
      <c r="N15" s="84"/>
      <c r="O15" s="60"/>
      <c r="P15" s="61" t="s">
        <v>14</v>
      </c>
      <c r="Q15" s="84"/>
      <c r="R15" s="60"/>
      <c r="S15" s="61" t="s">
        <v>14</v>
      </c>
      <c r="T15" s="84"/>
      <c r="U15" s="60"/>
      <c r="V15" s="61" t="s">
        <v>14</v>
      </c>
      <c r="W15" s="84"/>
      <c r="X15" s="60"/>
      <c r="Y15" s="61" t="s">
        <v>14</v>
      </c>
      <c r="Z15" s="84"/>
      <c r="AA15" s="60"/>
      <c r="AB15" s="61" t="s">
        <v>14</v>
      </c>
      <c r="AC15" s="84"/>
      <c r="AD15" s="60"/>
      <c r="AE15" s="61" t="s">
        <v>14</v>
      </c>
      <c r="AF15" s="84"/>
      <c r="AG15" s="60"/>
      <c r="AH15" s="61" t="s">
        <v>14</v>
      </c>
      <c r="AI15" s="84"/>
      <c r="AJ15" s="646">
        <v>2</v>
      </c>
      <c r="AK15" s="646"/>
      <c r="AL15" s="675"/>
      <c r="AM15" s="175">
        <f>AL16</f>
        <v>0</v>
      </c>
      <c r="AN15" s="61" t="s">
        <v>14</v>
      </c>
      <c r="AO15" s="85">
        <f>AJ16</f>
        <v>0</v>
      </c>
      <c r="AP15" s="175">
        <f>AL17</f>
        <v>0</v>
      </c>
      <c r="AQ15" s="61" t="s">
        <v>14</v>
      </c>
      <c r="AR15" s="84">
        <f>AJ17</f>
        <v>0</v>
      </c>
      <c r="AS15" s="60">
        <f>AL18</f>
        <v>0</v>
      </c>
      <c r="AT15" s="61" t="s">
        <v>14</v>
      </c>
      <c r="AU15" s="64">
        <f>AJ18</f>
        <v>0</v>
      </c>
      <c r="AV15" s="113">
        <f>IF(C15&gt;E15,2,"0")+IF(C15=E15,1)*IF(C15+E15=0,0,1)+IF(F15&gt;H15,2,"0")+IF(F15=H15,1)*IF(F15+H15=0,0,1)+IF(I15&gt;K15,2,"0")+IF(I15=K15,1)*IF(I15+K15=0,0,1)+IF(L15&gt;N15,2,"0")+IF(L15=N15,1)*IF(L15+N15=0,0,1)+IF(O15&gt;Q15,2,"0")+IF(O15=Q15,1)*IF(O15+Q15=0,0,1)+IF(R15&gt;T15,2,"0")+IF(R15=T15,1)*IF(R15+T15=0,0,1)+IF(U15&gt;W15,2,"0")+IF(U15=W15,1)*IF(U15+W15=0,0,1)+IF(X15&gt;Z15,2,"0")+IF(X15=Z15,1)*IF(X15+Z15=0,0,1)+IF(AA15&gt;AC15,2,"0")+IF(AA15=AC15,1)*IF(AA15+AC15=0,0,1)+IF(AD15&gt;AF15,2,"0")+IF(AD15=AF15,1)*IF(AD15+AF15=0,0,1)+IF(AG15&gt;AI15,2,"0")+IF(AG15=AI15,1)*IF(AG15+AI15=0,0,1)+IF(AM15&gt;AO15,2,"0")+IF(AM15=AO15,1)*IF(AM15+AO15=0,0,1)+IF(AP15&gt;AR15,2,"0")+IF(AP15=AR15,1)*IF(AP15+AR15=0,0,1)+IF(AS15&gt;AU15,2,"0")+IF(AS15=AU15,1)*IF(AS15+AU15=0,0,1)</f>
        <v>0</v>
      </c>
      <c r="AW15" s="114">
        <f>SUM(C15,F15,I15,L15,O15,R15,U15,X15,AA15,AD15,AG15,AM15,AP15,AS15)</f>
        <v>0</v>
      </c>
      <c r="AX15" s="197" t="s">
        <v>14</v>
      </c>
      <c r="AY15" s="116">
        <f>SUM(E15,H15,K15,N15,Q15,T15,W15,Z15,AC15,AF15,AI15,AO15,AR15,AU15)</f>
        <v>0</v>
      </c>
      <c r="AZ15" s="198">
        <f>AW15-AY15</f>
        <v>0</v>
      </c>
      <c r="BA15" s="199">
        <f>IF(poznámky!AA1=12,poznámky!A19)+IF(poznámky!AA2=12,poznámky!A20)+IF(poznámky!AA3=12,poznámky!A21)+IF(poznámky!AA4=12,poznámky!A22)+IF(poznámky!AA5=12,poznámky!A23)+IF(poznámky!AA6=12,poznámky!A24)+IF(poznámky!AA7=12,poznámky!A25)+IF(poznámky!AA8=12,poznámky!A26)+IF(poznámky!AA9=12,poznámky!A27)+IF(poznámky!AA10=12,poznámky!A28)+IF(poznámky!AA11=12,poznámky!A29)+IF(poznámky!AA12=12,poznámky!A30)+IF(poznámky!AA13=12,poznámky!A31)+IF(poznámky!AA14=12,poznámky!A32)+IF(poznámky!AA15=12,poznámky!A33)</f>
        <v>12</v>
      </c>
      <c r="BB15" s="119" t="s">
        <v>21</v>
      </c>
      <c r="BC15" s="120">
        <f t="shared" si="1"/>
        <v>0</v>
      </c>
      <c r="BD15" s="186">
        <f>SUM(AV15,'2_ kolo'!BD15)</f>
        <v>0</v>
      </c>
      <c r="BE15" s="187">
        <f>SUM(AW15,'2_ kolo'!BE15)</f>
        <v>0</v>
      </c>
      <c r="BF15" s="190" t="s">
        <v>14</v>
      </c>
      <c r="BG15" s="189">
        <f>SUM(AY15,'2_ kolo'!BG15)</f>
        <v>0</v>
      </c>
      <c r="BH15" s="74">
        <f t="shared" si="2"/>
        <v>0</v>
      </c>
      <c r="BI15" s="200">
        <f>IF(poznámky!AI1=12,poznámky!A19)+IF(poznámky!AI2=12,poznámky!A20)+IF(poznámky!AI3=12,poznámky!A21)+IF(poznámky!AI4=12,poznámky!A22)+IF(poznámky!AI5=12,poznámky!A23)+IF(poznámky!AI6=12,poznámky!A24)+IF(poznámky!AI7=12,poznámky!A25)+IF(poznámky!AI8=12,poznámky!A26)+IF(poznámky!AI9=12,poznámky!A27)+IF(poznámky!AI10=12,poznámky!A28)+IF(poznámky!AI11=12,poznámky!A29)+IF(poznámky!AI12=12,poznámky!A30)+IF(poznámky!AI13=12,poznámky!A31)+IF(poznámky!AI14=12,poznámky!A32)+IF(poznámky!AI15=12,poznámky!A33)</f>
        <v>12</v>
      </c>
      <c r="BJ15" s="66" t="s">
        <v>21</v>
      </c>
      <c r="BK15" s="67">
        <f t="shared" si="3"/>
        <v>0</v>
      </c>
      <c r="BM15" s="743" t="s">
        <v>77</v>
      </c>
      <c r="BN15" s="744"/>
      <c r="BO15" s="744"/>
      <c r="BP15" s="744"/>
      <c r="BQ15" s="744"/>
      <c r="BR15" s="744"/>
      <c r="BS15" s="744"/>
    </row>
    <row r="16" spans="1:71" ht="21.75" customHeight="1">
      <c r="A16" s="44">
        <v>13</v>
      </c>
      <c r="B16" s="191">
        <f>'2_ kolo'!B16</f>
        <v>0</v>
      </c>
      <c r="C16" s="195"/>
      <c r="D16" s="81" t="s">
        <v>14</v>
      </c>
      <c r="E16" s="196"/>
      <c r="F16" s="195"/>
      <c r="G16" s="81" t="s">
        <v>14</v>
      </c>
      <c r="H16" s="196"/>
      <c r="I16" s="195"/>
      <c r="J16" s="81" t="s">
        <v>14</v>
      </c>
      <c r="K16" s="196"/>
      <c r="L16" s="195"/>
      <c r="M16" s="81" t="s">
        <v>14</v>
      </c>
      <c r="N16" s="196"/>
      <c r="O16" s="195"/>
      <c r="P16" s="81" t="s">
        <v>14</v>
      </c>
      <c r="Q16" s="196"/>
      <c r="R16" s="195"/>
      <c r="S16" s="81" t="s">
        <v>14</v>
      </c>
      <c r="T16" s="196"/>
      <c r="U16" s="195"/>
      <c r="V16" s="81" t="s">
        <v>14</v>
      </c>
      <c r="W16" s="196"/>
      <c r="X16" s="195"/>
      <c r="Y16" s="81" t="s">
        <v>14</v>
      </c>
      <c r="Z16" s="196"/>
      <c r="AA16" s="195"/>
      <c r="AB16" s="81" t="s">
        <v>14</v>
      </c>
      <c r="AC16" s="196"/>
      <c r="AD16" s="195"/>
      <c r="AE16" s="81" t="s">
        <v>14</v>
      </c>
      <c r="AF16" s="622"/>
      <c r="AG16" s="195"/>
      <c r="AH16" s="81" t="s">
        <v>14</v>
      </c>
      <c r="AI16" s="196"/>
      <c r="AJ16" s="195"/>
      <c r="AK16" s="81" t="s">
        <v>14</v>
      </c>
      <c r="AL16" s="47"/>
      <c r="AM16" s="646">
        <v>0</v>
      </c>
      <c r="AN16" s="646"/>
      <c r="AO16" s="675"/>
      <c r="AP16" s="195">
        <f>AO17</f>
        <v>0</v>
      </c>
      <c r="AQ16" s="81" t="s">
        <v>14</v>
      </c>
      <c r="AR16" s="84">
        <f>AM17</f>
        <v>0</v>
      </c>
      <c r="AS16" s="60">
        <f>AO18</f>
        <v>0</v>
      </c>
      <c r="AT16" s="61" t="s">
        <v>14</v>
      </c>
      <c r="AU16" s="47">
        <f>AM18</f>
        <v>0</v>
      </c>
      <c r="AV16" s="113">
        <f>IF(C16&gt;E16,2,"0")+IF(C16=E16,1)*IF(C16+E16=0,0,1)+IF(F16&gt;H16,2,"0")+IF(F16=H16,1)*IF(F16+H16=0,0,1)+IF(I16&gt;K16,2,"0")+IF(I16=K16,1)*IF(I16+K16=0,0,1)+IF(L16&gt;N16,2,"0")+IF(L16=N16,1)*IF(L16+N16=0,0,1)+IF(O16&gt;Q16,2,"0")+IF(O16=Q16,1)*IF(O16+Q16=0,0,1)+IF(R16&gt;T16,2,"0")+IF(R16=T16,1)*IF(R16+T16=0,0,1)+IF(U16&gt;W16,2,"0")+IF(U16=W16,1)*IF(U16+W16=0,0,1)+IF(X16&gt;Z16,2,"0")+IF(X16=Z16,1)*IF(X16+Z16=0,0,1)+IF(AA16&gt;AC16,2,"0")+IF(AA16=AC16,1)*IF(AA16+AC16=0,0,1)+IF(AD16&gt;AF16,2,"0")+IF(AD16=AF16,1)*IF(AD16+AF16=0,0,1)+IF(AG16&gt;AI16,2,"0")+IF(AG16=AI16,1)*IF(AG16+AI16=0,0,1)+IF(AJ16&gt;AL16,2,"0")+IF(AJ16=AL16,1)*IF(AJ16+AL16=0,0,1)+IF(AP16&gt;AR16,2,"0")+IF(AP16=AR16,1)*IF(AP16+AR16=0,0,1)+IF(AS16&gt;AU16,2,"0")+IF(AS16=AU16,1)*IF(AS16+AU16=0,0,1)</f>
        <v>0</v>
      </c>
      <c r="AW16" s="114">
        <f>SUM(C16,F16,I16,L16,O16,R16,U16,X16,AA16,AD16,AG16,AJ16,AP16,AS16)</f>
        <v>0</v>
      </c>
      <c r="AX16" s="201" t="s">
        <v>14</v>
      </c>
      <c r="AY16" s="116">
        <f>SUM(E16,H16,K16,N16,Q16,T16,W16,Z16,AC16,AF16,AI16,AL16,AR16,AU16)</f>
        <v>0</v>
      </c>
      <c r="AZ16" s="202">
        <f>AW16-AY16</f>
        <v>0</v>
      </c>
      <c r="BA16" s="203">
        <f>IF(poznámky!AA1=13,poznámky!A19)+IF(poznámky!AA2=13,poznámky!A20)+IF(poznámky!AA3=13,poznámky!A21)+IF(poznámky!AA4=13,poznámky!A22)+IF(poznámky!AA5=13,poznámky!A23)+IF(poznámky!AA6=13,poznámky!A24)+IF(poznámky!AA7=13,poznámky!A25)+IF(poznámky!AA8=13,poznámky!A26)+IF(poznámky!AA9=13,poznámky!A27)+IF(poznámky!AA10=13,poznámky!A28)+IF(poznámky!AA11=13,poznámky!A29)+IF(poznámky!AA12=13,poznámky!A30)+IF(poznámky!AA13=13,poznámky!A31)+IF(poznámky!AA14=13,poznámky!A32)+IF(poznámky!AA15=13,poznámky!A33)</f>
        <v>13</v>
      </c>
      <c r="BB16" s="119" t="s">
        <v>21</v>
      </c>
      <c r="BC16" s="120">
        <f t="shared" si="1"/>
        <v>0</v>
      </c>
      <c r="BD16" s="186">
        <f>SUM(AV16,'2_ kolo'!BD16)</f>
        <v>0</v>
      </c>
      <c r="BE16" s="187">
        <f>SUM(AW16,'2_ kolo'!BE16)</f>
        <v>0</v>
      </c>
      <c r="BF16" s="190" t="s">
        <v>14</v>
      </c>
      <c r="BG16" s="189">
        <f>SUM(AY16,'2_ kolo'!BG16)</f>
        <v>0</v>
      </c>
      <c r="BH16" s="74">
        <f t="shared" si="2"/>
        <v>0</v>
      </c>
      <c r="BI16" s="205">
        <f>IF(poznámky!AI1=13,poznámky!A19)+IF(poznámky!AI2=13,poznámky!A20)+IF(poznámky!AI3=13,poznámky!A21)+IF(poznámky!AI4=13,poznámky!A22)+IF(poznámky!AI5=13,poznámky!A23)+IF(poznámky!AI6=13,poznámky!A24)+IF(poznámky!AI7=13,poznámky!A25)+IF(poznámky!AI8=13,poznámky!A26)+IF(poznámky!AI9=13,poznámky!A27)+IF(poznámky!AI10=13,poznámky!A28)+IF(poznámky!AI11=13,poznámky!A29)+IF(poznámky!AI12=13,poznámky!A30)+IF(poznámky!AI13=13,poznámky!A31)+IF(poznámky!AI14=13,poznámky!A32)+IF(poznámky!AI15=13,poznámky!A33)</f>
        <v>13</v>
      </c>
      <c r="BJ16" s="66" t="s">
        <v>21</v>
      </c>
      <c r="BK16" s="67">
        <f t="shared" si="3"/>
        <v>0</v>
      </c>
      <c r="BM16" s="741" t="s">
        <v>78</v>
      </c>
      <c r="BN16" s="742"/>
      <c r="BO16" s="742"/>
      <c r="BP16" s="742"/>
      <c r="BQ16" s="742"/>
      <c r="BR16" s="742"/>
      <c r="BS16" s="742"/>
    </row>
    <row r="17" spans="1:71" ht="21.75" customHeight="1">
      <c r="A17" s="44">
        <v>14</v>
      </c>
      <c r="B17" s="191">
        <f>'2_ kolo'!B17</f>
        <v>0</v>
      </c>
      <c r="C17" s="195"/>
      <c r="D17" s="81" t="s">
        <v>14</v>
      </c>
      <c r="E17" s="196"/>
      <c r="F17" s="195"/>
      <c r="G17" s="81" t="s">
        <v>14</v>
      </c>
      <c r="H17" s="196"/>
      <c r="I17" s="195"/>
      <c r="J17" s="81" t="s">
        <v>14</v>
      </c>
      <c r="K17" s="196"/>
      <c r="L17" s="195"/>
      <c r="M17" s="81" t="s">
        <v>14</v>
      </c>
      <c r="N17" s="196"/>
      <c r="O17" s="195"/>
      <c r="P17" s="81" t="s">
        <v>14</v>
      </c>
      <c r="Q17" s="196"/>
      <c r="R17" s="195"/>
      <c r="S17" s="81" t="s">
        <v>14</v>
      </c>
      <c r="T17" s="196"/>
      <c r="U17" s="195"/>
      <c r="V17" s="81" t="s">
        <v>14</v>
      </c>
      <c r="W17" s="196"/>
      <c r="X17" s="195"/>
      <c r="Y17" s="81" t="s">
        <v>14</v>
      </c>
      <c r="Z17" s="196"/>
      <c r="AA17" s="195"/>
      <c r="AB17" s="81" t="s">
        <v>14</v>
      </c>
      <c r="AC17" s="196"/>
      <c r="AD17" s="195"/>
      <c r="AE17" s="81" t="s">
        <v>14</v>
      </c>
      <c r="AF17" s="196"/>
      <c r="AG17" s="195"/>
      <c r="AH17" s="81" t="s">
        <v>14</v>
      </c>
      <c r="AI17" s="196"/>
      <c r="AJ17" s="195"/>
      <c r="AK17" s="81" t="s">
        <v>14</v>
      </c>
      <c r="AL17" s="47"/>
      <c r="AM17" s="195"/>
      <c r="AN17" s="81" t="s">
        <v>14</v>
      </c>
      <c r="AO17" s="196"/>
      <c r="AP17" s="646">
        <v>1</v>
      </c>
      <c r="AQ17" s="646"/>
      <c r="AR17" s="647"/>
      <c r="AS17" s="60">
        <f>AR18</f>
        <v>0</v>
      </c>
      <c r="AT17" s="61" t="s">
        <v>14</v>
      </c>
      <c r="AU17" s="47">
        <f>AP18</f>
        <v>0</v>
      </c>
      <c r="AV17" s="113">
        <f>IF(C17&gt;E17,2,"0")+IF(C17=E17,1)*IF(C17+E17=0,0,1)+IF(F17&gt;H17,2,"0")+IF(F17=H17,1)*IF(F17+H17=0,0,1)+IF(I17&gt;K17,2,"0")+IF(I17=K17,1)*IF(I17+K17=0,0,1)+IF(L17&gt;N17,2,"0")+IF(L17=N17,1)*IF(L17+N17=0,0,1)+IF(O17&gt;Q17,2,"0")+IF(O17=Q17,1)*IF(O17+Q17=0,0,1)+IF(R17&gt;T17,2,"0")+IF(R17=T17,1)*IF(R17+T17=0,0,1)+IF(U17&gt;W17,2,"0")+IF(U17=W17,1)*IF(U17+W17=0,0,1)+IF(X17&gt;Z17,2,"0")+IF(X17=Z17,1)*IF(X17+Z17=0,0,1)+IF(AA17&gt;AC17,2,"0")+IF(AA17=AC17,1)*IF(AA17+AC17=0,0,1)+IF(AD17&gt;AF17,2,"0")+IF(AD17=AF17,1)*IF(AD17+AF17=0,0,1)+IF(AG17&gt;AI17,2,"0")+IF(AG17=AI17,1)*IF(AG17+AI17=0,0,1)+IF(AJ17&gt;AL17,2,"0")+IF(AJ17=AL17,1)*IF(AJ17+AL17=0,0,1)+IF(AM17&gt;AO17,2,"0")+IF(AM17=AO17,1)*IF(AM17+AO17=0,0,1)+IF(AS17&gt;AU17,2,"0")+IF(AS17=AU17,1)*IF(AS17+AU17=0,0,1)</f>
        <v>0</v>
      </c>
      <c r="AW17" s="114">
        <f>SUM(C17,F17,I17,L17,O17,R17,U17,X17,AA17,AD17,AG17,AJ17,AM17,AS17)</f>
        <v>0</v>
      </c>
      <c r="AX17" s="201" t="s">
        <v>14</v>
      </c>
      <c r="AY17" s="116">
        <f>SUM(E17,H17,K17,N17,Q17,T17,W17,Z17,AC17,AF17,AI17,AL17,AO17,AU17)</f>
        <v>0</v>
      </c>
      <c r="AZ17" s="202">
        <f>AW17-AY17</f>
        <v>0</v>
      </c>
      <c r="BA17" s="203">
        <f>IF(poznámky!AA1=14,poznámky!A19)+IF(poznámky!AA2=14,poznámky!A20)+IF(poznámky!AA3=14,poznámky!A21)+IF(poznámky!AA4=14,poznámky!A22)+IF(poznámky!AA5=14,poznámky!A23)+IF(poznámky!AA6=14,poznámky!A24)+IF(poznámky!AA7=14,poznámky!A25)+IF(poznámky!AA8=14,poznámky!A26)+IF(poznámky!AA9=14,poznámky!A27)+IF(poznámky!AA10=14,poznámky!A28)+IF(poznámky!AA11=14,poznámky!A29)+IF(poznámky!AA12=14,poznámky!A30)+IF(poznámky!AA13=14,poznámky!A31)+IF(poznámky!AA14=14,poznámky!A32)+IF(poznámky!AA15=14,poznámky!A33)</f>
        <v>14</v>
      </c>
      <c r="BB17" s="119" t="s">
        <v>21</v>
      </c>
      <c r="BC17" s="120">
        <f t="shared" si="1"/>
        <v>0</v>
      </c>
      <c r="BD17" s="186">
        <f>SUM(AV17,'2_ kolo'!BD17)</f>
        <v>0</v>
      </c>
      <c r="BE17" s="187">
        <f>SUM(AW17,'2_ kolo'!BE17)</f>
        <v>0</v>
      </c>
      <c r="BF17" s="190" t="s">
        <v>14</v>
      </c>
      <c r="BG17" s="189">
        <f>SUM(AY17,'2_ kolo'!BG17)</f>
        <v>0</v>
      </c>
      <c r="BH17" s="74">
        <f t="shared" si="2"/>
        <v>0</v>
      </c>
      <c r="BI17" s="206">
        <f>IF(poznámky!AI1=14,poznámky!A19)+IF(poznámky!AI2=14,poznámky!A20)+IF(poznámky!AI3=14,poznámky!A21)+IF(poznámky!AI4=14,poznámky!A22)+IF(poznámky!AI5=14,poznámky!A23)+IF(poznámky!AI6=14,poznámky!A24)+IF(poznámky!AI7=14,poznámky!A25)+IF(poznámky!AI8=14,poznámky!A26)+IF(poznámky!AI9=14,poznámky!A27)+IF(poznámky!AI10=14,poznámky!A28)+IF(poznámky!AI11=14,poznámky!A29)+IF(poznámky!AI12=14,poznámky!A30)+IF(poznámky!AI13=14,poznámky!A31)+IF(poznámky!AI14=14,poznámky!A32)+IF(poznámky!AI15=14,poznámky!A33)</f>
        <v>14</v>
      </c>
      <c r="BJ17" s="66" t="s">
        <v>21</v>
      </c>
      <c r="BK17" s="67">
        <f t="shared" si="3"/>
        <v>0</v>
      </c>
      <c r="BM17" s="745" t="s">
        <v>79</v>
      </c>
      <c r="BN17" s="746"/>
      <c r="BO17" s="746"/>
      <c r="BP17" s="746"/>
      <c r="BQ17" s="746"/>
      <c r="BR17" s="746"/>
      <c r="BS17" s="746"/>
    </row>
    <row r="18" spans="1:71" ht="21.75" customHeight="1" thickBot="1">
      <c r="A18" s="45">
        <v>15</v>
      </c>
      <c r="B18" s="191">
        <f>'2_ kolo'!B18</f>
        <v>0</v>
      </c>
      <c r="C18" s="53"/>
      <c r="D18" s="54" t="s">
        <v>14</v>
      </c>
      <c r="E18" s="55"/>
      <c r="F18" s="53"/>
      <c r="G18" s="54" t="s">
        <v>14</v>
      </c>
      <c r="H18" s="55"/>
      <c r="I18" s="53"/>
      <c r="J18" s="54" t="s">
        <v>14</v>
      </c>
      <c r="K18" s="55"/>
      <c r="L18" s="53"/>
      <c r="M18" s="54" t="s">
        <v>14</v>
      </c>
      <c r="N18" s="55"/>
      <c r="O18" s="53"/>
      <c r="P18" s="54" t="s">
        <v>14</v>
      </c>
      <c r="Q18" s="55"/>
      <c r="R18" s="53"/>
      <c r="S18" s="54" t="s">
        <v>14</v>
      </c>
      <c r="T18" s="55"/>
      <c r="U18" s="53"/>
      <c r="V18" s="54" t="s">
        <v>14</v>
      </c>
      <c r="W18" s="55"/>
      <c r="X18" s="53"/>
      <c r="Y18" s="54" t="s">
        <v>14</v>
      </c>
      <c r="Z18" s="56"/>
      <c r="AA18" s="53"/>
      <c r="AB18" s="54" t="s">
        <v>14</v>
      </c>
      <c r="AC18" s="55"/>
      <c r="AD18" s="53"/>
      <c r="AE18" s="54" t="s">
        <v>14</v>
      </c>
      <c r="AF18" s="55"/>
      <c r="AG18" s="53"/>
      <c r="AH18" s="54" t="s">
        <v>14</v>
      </c>
      <c r="AI18" s="55"/>
      <c r="AJ18" s="53"/>
      <c r="AK18" s="54" t="s">
        <v>14</v>
      </c>
      <c r="AL18" s="57"/>
      <c r="AM18" s="53"/>
      <c r="AN18" s="54" t="s">
        <v>14</v>
      </c>
      <c r="AO18" s="55"/>
      <c r="AP18" s="53"/>
      <c r="AQ18" s="54" t="s">
        <v>14</v>
      </c>
      <c r="AR18" s="57"/>
      <c r="AS18" s="646">
        <v>2</v>
      </c>
      <c r="AT18" s="646"/>
      <c r="AU18" s="675"/>
      <c r="AV18" s="113">
        <f>IF(C18&gt;E18,2,"0")+IF(C18=E18,1)*IF(C18+E18=0,0,1)+IF(F18&gt;H18,2,"0")+IF(F18=H18,1)*IF(F18+H18=0,0,1)+IF(I18&gt;K18,2,"0")+IF(I18=K18,1)*IF(I18+K18=0,0,1)+IF(L18&gt;N18,2,"0")+IF(L18=N18,1)*IF(L18+N18=0,0,1)+IF(O18&gt;Q18,2,"0")+IF(O18=Q18,1)*IF(O18+Q18=0,0,1)+IF(R18&gt;T18,2,"0")+IF(R18=T18,1)*IF(R18+T18=0,0,1)+IF(U18&gt;W18,2,"0")+IF(U18=W18,1)*IF(U18+W18=0,0,1)+IF(X18&gt;Z18,2,"0")+IF(X18=Z18,1)*IF(X18+Z18=0,0,1)+IF(AA18&gt;AC18,2,"0")+IF(AA18=AC18,1)*IF(AA18+AC18=0,0,1)+IF(AD18&gt;AF18,2,"0")+IF(AD18=AF18,1)*IF(AD18+AF18=0,0,1)+IF(AG18&gt;AI18,2,"0")+IF(AG18=AI18,1)*IF(AG18+AI18=0,0,1)+IF(AJ18&gt;AL18,2,"0")+IF(AJ18=AL18,1)*IF(AJ18+AL18=0,0,1)+IF(AM18&gt;AO18,2,"0")+IF(AM18=AO18,1)*IF(AM18+AO18=0,0,1)+IF(AP18&gt;AR18,2,"0")+IF(AP18=AR18,1)*IF(AP18+AR18=0,0,1)</f>
        <v>0</v>
      </c>
      <c r="AW18" s="114">
        <f>SUM(C18,F18,I18,L18,O18,R18,U18,X18,AA18,AD18,AG18,AJ18,AM18,AP18)</f>
        <v>0</v>
      </c>
      <c r="AX18" s="115" t="s">
        <v>14</v>
      </c>
      <c r="AY18" s="116">
        <f>SUM(E18,H18,K18,N18,Q18,T18,W18,Z18,AC18,AF18,AI18,AL18,AO18,AR18)</f>
        <v>0</v>
      </c>
      <c r="AZ18" s="117">
        <f>AW18-AY18</f>
        <v>0</v>
      </c>
      <c r="BA18" s="118">
        <f>IF(poznámky!AA1=15,poznámky!A19)+IF(poznámky!AA2=15,poznámky!A20)+IF(poznámky!AA3=15,poznámky!A21)+IF(poznámky!AA4=15,poznámky!A22)+IF(poznámky!AA5=15,poznámky!A23)+IF(poznámky!AA6=15,poznámky!A24)+IF(poznámky!AA7=15,poznámky!A25)+IF(poznámky!AA8=15,poznámky!A26)+IF(poznámky!AA9=15,poznámky!A27)+IF(poznámky!AA10=15,poznámky!A28)+IF(poznámky!AA11=15,poznámky!A29)+IF(poznámky!AA12=15,poznámky!A30)+IF(poznámky!AA13=15,poznámky!A31)+IF(poznámky!AA14=15,poznámky!A32)+IF(poznámky!AA15=15,poznámky!A33)</f>
        <v>15</v>
      </c>
      <c r="BB18" s="119" t="s">
        <v>21</v>
      </c>
      <c r="BC18" s="120">
        <f t="shared" si="1"/>
        <v>0</v>
      </c>
      <c r="BD18" s="186">
        <f>SUM(AV18,'2_ kolo'!BD18)</f>
        <v>0</v>
      </c>
      <c r="BE18" s="187">
        <f>SUM(AW18,'2_ kolo'!BE18)</f>
        <v>0</v>
      </c>
      <c r="BF18" s="190" t="s">
        <v>14</v>
      </c>
      <c r="BG18" s="189">
        <f>SUM(AY18,'2_ kolo'!BG18)</f>
        <v>0</v>
      </c>
      <c r="BH18" s="74">
        <f t="shared" si="2"/>
        <v>0</v>
      </c>
      <c r="BI18" s="68">
        <f>IF(poznámky!AI1=15,poznámky!A19)+IF(poznámky!AI2=15,poznámky!A20)+IF(poznámky!AI3=15,poznámky!A21)+IF(poznámky!AI4=15,poznámky!A22)+IF(poznámky!AI5=15,poznámky!A23)+IF(poznámky!AI6=15,poznámky!A24)+IF(poznámky!AI7=15,poznámky!A25)+IF(poznámky!AI8=15,poznámky!A26)+IF(poznámky!AI9=15,poznámky!A27)+IF(poznámky!AI10=15,poznámky!A28)+IF(poznámky!AI11=15,poznámky!A29)+IF(poznámky!AI12=15,poznámky!A30)+IF(poznámky!AI13=15,poznámky!A31)+IF(poznámky!AI14=15,poznámky!A32)+IF(poznámky!AI15=15,poznámky!A33)</f>
        <v>15</v>
      </c>
      <c r="BJ18" s="66" t="s">
        <v>21</v>
      </c>
      <c r="BK18" s="67">
        <f t="shared" si="3"/>
        <v>0</v>
      </c>
      <c r="BM18" s="752" t="s">
        <v>80</v>
      </c>
      <c r="BN18" s="753"/>
      <c r="BO18" s="753"/>
      <c r="BP18" s="753"/>
      <c r="BQ18" s="753"/>
      <c r="BR18" s="753"/>
      <c r="BS18" s="753"/>
    </row>
    <row r="19" spans="1:71" ht="21.75" customHeight="1" thickTop="1" thickBot="1">
      <c r="A19" s="707" t="s">
        <v>76</v>
      </c>
      <c r="B19" s="707"/>
      <c r="C19" s="707"/>
      <c r="D19" s="707"/>
      <c r="E19" s="707"/>
      <c r="F19" s="707"/>
      <c r="G19" s="707"/>
      <c r="H19" s="707"/>
      <c r="I19" s="707"/>
      <c r="J19" s="707"/>
      <c r="K19" s="707"/>
      <c r="L19" s="707"/>
      <c r="M19" s="707"/>
      <c r="N19" s="707"/>
      <c r="O19" s="707"/>
      <c r="P19" s="707"/>
      <c r="Q19" s="707"/>
      <c r="R19" s="707"/>
      <c r="S19" s="707"/>
      <c r="T19" s="707"/>
      <c r="U19" s="707"/>
      <c r="V19" s="707"/>
      <c r="W19" s="707"/>
      <c r="X19" s="707"/>
      <c r="Y19" s="707"/>
      <c r="Z19" s="707"/>
      <c r="AA19" s="707"/>
      <c r="AB19" s="707"/>
      <c r="AC19" s="707"/>
      <c r="AD19" s="707"/>
      <c r="AE19" s="707"/>
      <c r="AF19" s="707"/>
      <c r="AG19" s="707"/>
      <c r="AH19" s="707"/>
      <c r="AI19" s="707"/>
      <c r="AJ19" s="707"/>
      <c r="AK19" s="707"/>
      <c r="AL19" s="707"/>
      <c r="AM19" s="707"/>
      <c r="AN19" s="707"/>
      <c r="AO19" s="707"/>
      <c r="AP19" s="707"/>
      <c r="AQ19" s="707"/>
      <c r="AR19" s="707"/>
      <c r="AS19" s="707"/>
      <c r="AT19" s="707"/>
      <c r="AU19" s="707"/>
      <c r="AV19" s="707"/>
      <c r="AW19" s="707"/>
      <c r="AX19" s="707"/>
      <c r="AY19" s="707"/>
      <c r="AZ19" s="707"/>
      <c r="BA19" s="707"/>
      <c r="BB19" s="707"/>
      <c r="BC19" s="707"/>
      <c r="BD19" s="65"/>
      <c r="BE19" s="65"/>
      <c r="BF19" s="65"/>
      <c r="BG19" s="65"/>
      <c r="BH19" s="65"/>
      <c r="BI19" s="65"/>
      <c r="BJ19" s="65"/>
      <c r="BK19" s="65"/>
    </row>
    <row r="20" spans="1:71" ht="21.75" customHeight="1" thickTop="1" thickBot="1">
      <c r="A20" s="672" t="s">
        <v>94</v>
      </c>
      <c r="B20" s="673"/>
      <c r="C20" s="673"/>
      <c r="D20" s="673"/>
      <c r="E20" s="673"/>
      <c r="F20" s="673"/>
      <c r="G20" s="673"/>
      <c r="H20" s="673"/>
      <c r="I20" s="673"/>
      <c r="J20" s="673"/>
      <c r="K20" s="673"/>
      <c r="L20" s="673"/>
      <c r="M20" s="673"/>
      <c r="N20" s="673"/>
      <c r="O20" s="673"/>
      <c r="P20" s="673"/>
      <c r="Q20" s="673"/>
      <c r="R20" s="673"/>
      <c r="S20" s="673"/>
      <c r="T20" s="673"/>
      <c r="U20" s="673"/>
      <c r="V20" s="673"/>
      <c r="W20" s="673"/>
      <c r="X20" s="673"/>
      <c r="Y20" s="673"/>
      <c r="Z20" s="673"/>
      <c r="AA20" s="673"/>
      <c r="AB20" s="673"/>
      <c r="AC20" s="673"/>
      <c r="AD20" s="673"/>
      <c r="AE20" s="673"/>
      <c r="AF20" s="673"/>
      <c r="AG20" s="673"/>
      <c r="AH20" s="673"/>
      <c r="AI20" s="673"/>
      <c r="AJ20" s="673"/>
      <c r="AK20" s="673"/>
      <c r="AL20" s="673"/>
      <c r="AM20" s="673"/>
      <c r="AN20" s="673"/>
      <c r="AO20" s="673"/>
      <c r="AP20" s="673"/>
      <c r="AQ20" s="673"/>
      <c r="AR20" s="673"/>
      <c r="AS20" s="673"/>
      <c r="AT20" s="673"/>
      <c r="AU20" s="674"/>
      <c r="AV20" s="688" t="s">
        <v>0</v>
      </c>
      <c r="AW20" s="689"/>
      <c r="AX20" s="689"/>
      <c r="AY20" s="689"/>
      <c r="AZ20" s="689"/>
      <c r="BA20" s="689"/>
      <c r="BB20" s="689"/>
      <c r="BC20" s="689"/>
      <c r="BD20" s="687" t="s">
        <v>19</v>
      </c>
      <c r="BE20" s="673"/>
      <c r="BF20" s="673"/>
      <c r="BG20" s="673"/>
      <c r="BH20" s="673"/>
      <c r="BI20" s="673"/>
      <c r="BJ20" s="673"/>
      <c r="BK20" s="674"/>
      <c r="BM20" s="383"/>
    </row>
    <row r="21" spans="1:71" ht="21.75" customHeight="1" thickBot="1">
      <c r="A21" s="2"/>
      <c r="B21" s="3" t="s">
        <v>25</v>
      </c>
      <c r="C21" s="669">
        <v>1</v>
      </c>
      <c r="D21" s="669"/>
      <c r="E21" s="669"/>
      <c r="F21" s="652">
        <v>2</v>
      </c>
      <c r="G21" s="652"/>
      <c r="H21" s="652"/>
      <c r="I21" s="652">
        <v>3</v>
      </c>
      <c r="J21" s="652"/>
      <c r="K21" s="652"/>
      <c r="L21" s="652">
        <v>4</v>
      </c>
      <c r="M21" s="652"/>
      <c r="N21" s="652"/>
      <c r="O21" s="652">
        <v>5</v>
      </c>
      <c r="P21" s="652"/>
      <c r="Q21" s="652"/>
      <c r="R21" s="652">
        <v>6</v>
      </c>
      <c r="S21" s="652"/>
      <c r="T21" s="652"/>
      <c r="U21" s="652">
        <v>7</v>
      </c>
      <c r="V21" s="652"/>
      <c r="W21" s="652"/>
      <c r="X21" s="652">
        <v>8</v>
      </c>
      <c r="Y21" s="652"/>
      <c r="Z21" s="652"/>
      <c r="AA21" s="652">
        <v>9</v>
      </c>
      <c r="AB21" s="652"/>
      <c r="AC21" s="652"/>
      <c r="AD21" s="652">
        <v>10</v>
      </c>
      <c r="AE21" s="652"/>
      <c r="AF21" s="652"/>
      <c r="AG21" s="652">
        <v>11</v>
      </c>
      <c r="AH21" s="652"/>
      <c r="AI21" s="652"/>
      <c r="AJ21" s="651">
        <v>12</v>
      </c>
      <c r="AK21" s="651"/>
      <c r="AL21" s="652"/>
      <c r="AM21" s="651">
        <v>13</v>
      </c>
      <c r="AN21" s="651"/>
      <c r="AO21" s="652"/>
      <c r="AP21" s="651">
        <v>14</v>
      </c>
      <c r="AQ21" s="651"/>
      <c r="AR21" s="652"/>
      <c r="AS21" s="651">
        <v>15</v>
      </c>
      <c r="AT21" s="651"/>
      <c r="AU21" s="652"/>
      <c r="AV21" s="133">
        <v>16</v>
      </c>
      <c r="AW21" s="715">
        <v>17</v>
      </c>
      <c r="AX21" s="715"/>
      <c r="AY21" s="715"/>
      <c r="AZ21" s="134">
        <v>18</v>
      </c>
      <c r="BA21" s="716">
        <v>19</v>
      </c>
      <c r="BB21" s="717"/>
      <c r="BC21" s="717"/>
      <c r="BD21" s="16">
        <v>20</v>
      </c>
      <c r="BE21" s="690">
        <v>21</v>
      </c>
      <c r="BF21" s="690"/>
      <c r="BG21" s="690"/>
      <c r="BH21" s="16">
        <v>22</v>
      </c>
      <c r="BI21" s="690">
        <v>23</v>
      </c>
      <c r="BJ21" s="709"/>
      <c r="BK21" s="710"/>
      <c r="BM21" s="705" t="s">
        <v>86</v>
      </c>
      <c r="BN21" s="705"/>
      <c r="BO21" s="705"/>
      <c r="BP21" s="705"/>
      <c r="BQ21" s="705"/>
      <c r="BR21" s="705"/>
      <c r="BS21" s="705"/>
    </row>
    <row r="22" spans="1:71" ht="21.75" customHeight="1">
      <c r="A22" s="5"/>
      <c r="B22" s="6" t="s">
        <v>13</v>
      </c>
      <c r="C22" s="683" t="str">
        <f>B23</f>
        <v>Manish</v>
      </c>
      <c r="D22" s="683"/>
      <c r="E22" s="683"/>
      <c r="F22" s="661" t="str">
        <f>B24</f>
        <v>Adrian</v>
      </c>
      <c r="G22" s="661"/>
      <c r="H22" s="661"/>
      <c r="I22" s="661" t="str">
        <f>B25</f>
        <v>Michal</v>
      </c>
      <c r="J22" s="661"/>
      <c r="K22" s="661"/>
      <c r="L22" s="661" t="str">
        <f>B26</f>
        <v>Aleš</v>
      </c>
      <c r="M22" s="661"/>
      <c r="N22" s="661"/>
      <c r="O22" s="661" t="str">
        <f>B27</f>
        <v>Zdeňka</v>
      </c>
      <c r="P22" s="661"/>
      <c r="Q22" s="661"/>
      <c r="R22" s="683" t="str">
        <f>B28</f>
        <v>Alžběta</v>
      </c>
      <c r="S22" s="683"/>
      <c r="T22" s="683"/>
      <c r="U22" s="683" t="str">
        <f>B29</f>
        <v>Monika</v>
      </c>
      <c r="V22" s="683"/>
      <c r="W22" s="683"/>
      <c r="X22" s="683" t="str">
        <f>B30</f>
        <v>Jacky</v>
      </c>
      <c r="Y22" s="683"/>
      <c r="Z22" s="683"/>
      <c r="AA22" s="683" t="str">
        <f>B31</f>
        <v>Šéfík</v>
      </c>
      <c r="AB22" s="683"/>
      <c r="AC22" s="683"/>
      <c r="AD22" s="662" t="str">
        <f>B32</f>
        <v>Dominik</v>
      </c>
      <c r="AE22" s="662"/>
      <c r="AF22" s="662"/>
      <c r="AG22" s="657">
        <f>B33</f>
        <v>0</v>
      </c>
      <c r="AH22" s="657"/>
      <c r="AI22" s="657"/>
      <c r="AJ22" s="656">
        <f>B34</f>
        <v>0</v>
      </c>
      <c r="AK22" s="656"/>
      <c r="AL22" s="696"/>
      <c r="AM22" s="657">
        <f>B35</f>
        <v>0</v>
      </c>
      <c r="AN22" s="657"/>
      <c r="AO22" s="657"/>
      <c r="AP22" s="656">
        <f>B36</f>
        <v>0</v>
      </c>
      <c r="AQ22" s="656"/>
      <c r="AR22" s="657"/>
      <c r="AS22" s="656">
        <f>B37</f>
        <v>0</v>
      </c>
      <c r="AT22" s="656"/>
      <c r="AU22" s="657"/>
      <c r="AV22" s="135" t="s">
        <v>9</v>
      </c>
      <c r="AW22" s="718" t="s">
        <v>10</v>
      </c>
      <c r="AX22" s="718"/>
      <c r="AY22" s="718"/>
      <c r="AZ22" s="136" t="s">
        <v>11</v>
      </c>
      <c r="BA22" s="719" t="s">
        <v>12</v>
      </c>
      <c r="BB22" s="719"/>
      <c r="BC22" s="719"/>
      <c r="BD22" s="17" t="s">
        <v>9</v>
      </c>
      <c r="BE22" s="691" t="s">
        <v>10</v>
      </c>
      <c r="BF22" s="692"/>
      <c r="BG22" s="693"/>
      <c r="BH22" s="18" t="s">
        <v>11</v>
      </c>
      <c r="BI22" s="684" t="s">
        <v>12</v>
      </c>
      <c r="BJ22" s="685"/>
      <c r="BK22" s="686"/>
      <c r="BM22" s="705"/>
      <c r="BN22" s="705"/>
      <c r="BO22" s="705"/>
      <c r="BP22" s="705"/>
      <c r="BQ22" s="705"/>
      <c r="BR22" s="705"/>
      <c r="BS22" s="705"/>
    </row>
    <row r="23" spans="1:71" ht="21.75" customHeight="1">
      <c r="A23" s="44">
        <v>1</v>
      </c>
      <c r="B23" s="526" t="str">
        <f>'2_ kolo'!B23</f>
        <v>Manish</v>
      </c>
      <c r="C23" s="647" t="s">
        <v>15</v>
      </c>
      <c r="D23" s="647"/>
      <c r="E23" s="647"/>
      <c r="F23" s="582">
        <f>E24</f>
        <v>0</v>
      </c>
      <c r="G23" s="583" t="s">
        <v>14</v>
      </c>
      <c r="H23" s="584">
        <f>C24</f>
        <v>0</v>
      </c>
      <c r="I23" s="582">
        <f>E25</f>
        <v>0</v>
      </c>
      <c r="J23" s="583" t="s">
        <v>14</v>
      </c>
      <c r="K23" s="584">
        <f>C25</f>
        <v>0</v>
      </c>
      <c r="L23" s="582">
        <f>E26</f>
        <v>0</v>
      </c>
      <c r="M23" s="583" t="s">
        <v>14</v>
      </c>
      <c r="N23" s="584">
        <f>C26</f>
        <v>0</v>
      </c>
      <c r="O23" s="582">
        <f>E27</f>
        <v>0</v>
      </c>
      <c r="P23" s="583" t="s">
        <v>14</v>
      </c>
      <c r="Q23" s="584">
        <f>C27</f>
        <v>0</v>
      </c>
      <c r="R23" s="582">
        <f>E28</f>
        <v>0</v>
      </c>
      <c r="S23" s="583" t="s">
        <v>14</v>
      </c>
      <c r="T23" s="584">
        <f>C28</f>
        <v>0</v>
      </c>
      <c r="U23" s="582">
        <f>E29</f>
        <v>0</v>
      </c>
      <c r="V23" s="583" t="s">
        <v>14</v>
      </c>
      <c r="W23" s="584">
        <f>C29</f>
        <v>0</v>
      </c>
      <c r="X23" s="582">
        <f>E30</f>
        <v>0</v>
      </c>
      <c r="Y23" s="583" t="s">
        <v>14</v>
      </c>
      <c r="Z23" s="584">
        <f>C30</f>
        <v>0</v>
      </c>
      <c r="AA23" s="582">
        <f>E31</f>
        <v>0</v>
      </c>
      <c r="AB23" s="583" t="s">
        <v>14</v>
      </c>
      <c r="AC23" s="584">
        <f>C31</f>
        <v>0</v>
      </c>
      <c r="AD23" s="538">
        <f>E32</f>
        <v>0</v>
      </c>
      <c r="AE23" s="539" t="s">
        <v>14</v>
      </c>
      <c r="AF23" s="535">
        <f>C32</f>
        <v>0</v>
      </c>
      <c r="AG23" s="60">
        <f>E33</f>
        <v>0</v>
      </c>
      <c r="AH23" s="61" t="s">
        <v>14</v>
      </c>
      <c r="AI23" s="84">
        <f>C33</f>
        <v>0</v>
      </c>
      <c r="AJ23" s="60">
        <f>E34</f>
        <v>0</v>
      </c>
      <c r="AK23" s="61" t="s">
        <v>14</v>
      </c>
      <c r="AL23" s="62">
        <f>C34</f>
        <v>0</v>
      </c>
      <c r="AM23" s="60">
        <f>E35</f>
        <v>0</v>
      </c>
      <c r="AN23" s="61" t="s">
        <v>14</v>
      </c>
      <c r="AO23" s="84">
        <f>C35</f>
        <v>0</v>
      </c>
      <c r="AP23" s="60">
        <f>E36</f>
        <v>0</v>
      </c>
      <c r="AQ23" s="61" t="s">
        <v>14</v>
      </c>
      <c r="AR23" s="84">
        <f>C36</f>
        <v>0</v>
      </c>
      <c r="AS23" s="60">
        <f>E37</f>
        <v>0</v>
      </c>
      <c r="AT23" s="61" t="s">
        <v>14</v>
      </c>
      <c r="AU23" s="62">
        <f>C37</f>
        <v>0</v>
      </c>
      <c r="AV23" s="571">
        <f>IF(F23&gt;H23,2,"0")+IF(F23=H23,1)*IF(F23+H23=0,0,1)+IF(I23&gt;K23,2,"0")+IF(I23=K23,1)*IF(I23+K23=0,0,1)+IF(L23&gt;N23,2,"0")+IF(L23=N23,1)*IF(L23+N23=0,0,1)+IF(O23&gt;Q23,2,"0")+IF(O23=Q23,1)*IF(O23+Q23=0,0,1)+IF(R23&gt;T23,2,"0")+IF(R23=T23,1)*IF(R23+T23=0,0,1)+IF(U23&gt;W23,2,"0")+IF(U23=W23,1)*IF(U23+W23=0,0,1)+IF(X23&gt;Z23,2,"0")+IF(X23=Z23,1)*IF(X23+Z23=0,0,1)+IF(AA23&gt;AC23,2,"0")+IF(AA23=AC23,1)*IF(AA23+AC23=0,0,1)+IF(AD23&gt;AF23,2,"0")+IF(AD23=AF23,1)*IF(AD23+AF23=0,0,1)+IF(AG23&gt;AI23,2,"0")+IF(AG23=AI23,1)*IF(AG23+AI23=0,0,1)+IF(AJ23&gt;AL23,2,"0")+IF(AJ23=AL23,1)*IF(AJ23+AL23=0,0,1)+IF(AM23&gt;AO23,2,"0")+IF(AM23=AO23,1)*IF(AM23+AO23=0,0,1)+IF(AP23&gt;AR23,2,"0")+IF(AP23=AR23,1)*IF(AP23+AR23=0,0,1)+IF(AS23&gt;AU23,2,"0")+IF(AS23=AU23,1)*IF(AS23+AU23=0,0,1)</f>
        <v>0</v>
      </c>
      <c r="AW23" s="572">
        <f>SUM(F23,I23,L23,O23,R23,U23,X23,AA23,AD23,AG23,AJ23,AM23,AP23,AS23)</f>
        <v>0</v>
      </c>
      <c r="AX23" s="573" t="s">
        <v>14</v>
      </c>
      <c r="AY23" s="574">
        <f>SUM(H23,K23,N23,Q23,T23,W23,Z23,AC23,AF23,AI23,AL23,AO23,AR23,AU23)</f>
        <v>0</v>
      </c>
      <c r="AZ23" s="575">
        <f t="shared" ref="AZ23:AZ33" si="4">AW23-AY23</f>
        <v>0</v>
      </c>
      <c r="BA23" s="576">
        <f>IF(poznámky!AA18=1,poznámky!A19)+IF(poznámky!AA19=1,poznámky!A20)+IF(poznámky!AA20=1,poznámky!A21)+IF(poznámky!AA21=1,poznámky!A22)+IF(poznámky!AA22=1,poznámky!A23)+IF(poznámky!AA23=1,poznámky!A24)+IF(poznámky!AA24=1,poznámky!A25)+IF(poznámky!AA25=1,poznámky!A26)+IF(poznámky!AA26=1,poznámky!A27)+IF(poznámky!AA27=1,poznámky!A28)+IF(poznámky!AA28=1,poznámky!A29)+IF(poznámky!AA29=1,poznámky!A30)+IF(poznámky!AA30=1,poznámky!A31)+IF(poznámky!AA31=1,poznámky!A32)+IF(poznámky!AA32=1,poznámky!A33)</f>
        <v>6</v>
      </c>
      <c r="BB23" s="577" t="s">
        <v>21</v>
      </c>
      <c r="BC23" s="578" t="str">
        <f t="shared" ref="BC23:BC37" si="5">B23</f>
        <v>Manish</v>
      </c>
      <c r="BD23" s="509">
        <f>SUM(AV23,'2_ kolo'!BD23)</f>
        <v>28</v>
      </c>
      <c r="BE23" s="510">
        <f>SUM(AW23,'2_ kolo'!BE23)</f>
        <v>419</v>
      </c>
      <c r="BF23" s="511" t="s">
        <v>14</v>
      </c>
      <c r="BG23" s="512">
        <f>SUM(AY23,'2_ kolo'!BG23)</f>
        <v>334</v>
      </c>
      <c r="BH23" s="620">
        <f t="shared" ref="BH23:BH37" si="6">BE23-BG23</f>
        <v>85</v>
      </c>
      <c r="BI23" s="589">
        <f>IF(poznámky!AI18=1,poznámky!A19)+IF(poznámky!AI19=1,poznámky!A20)+IF(poznámky!AI20=1,poznámky!A21)+IF(poznámky!AI21=1,poznámky!A22)+IF(poznámky!AI22=1,poznámky!A23)+IF(poznámky!AI23=1,poznámky!A24)+IF(poznámky!AI24=1,poznámky!A25)+IF(poznámky!AI25=1,poznámky!A26)+IF(poznámky!AI26=1,poznámky!A27)+IF(poznámky!AI27=1,poznámky!A28)+IF(poznámky!AI28=1,poznámky!A29)+IF(poznámky!AI29=1,poznámky!A30)+IF(poznámky!AI30=1,poznámky!A31)+IF(poznámky!AI31=1,poznámky!A32)+IF(poznámky!AI32=1,poznámky!A33)</f>
        <v>1</v>
      </c>
      <c r="BJ23" s="43" t="s">
        <v>21</v>
      </c>
      <c r="BK23" s="36" t="str">
        <f t="shared" ref="BK23:BK37" si="7">B23</f>
        <v>Manish</v>
      </c>
      <c r="BM23" s="705"/>
      <c r="BN23" s="705"/>
      <c r="BO23" s="705"/>
      <c r="BP23" s="705"/>
      <c r="BQ23" s="705"/>
      <c r="BR23" s="705"/>
      <c r="BS23" s="705"/>
    </row>
    <row r="24" spans="1:71" ht="21.75" customHeight="1">
      <c r="A24" s="44">
        <v>2</v>
      </c>
      <c r="B24" s="387" t="str">
        <f>'2_ kolo'!B24</f>
        <v>Adrian</v>
      </c>
      <c r="C24" s="629"/>
      <c r="D24" s="580" t="s">
        <v>14</v>
      </c>
      <c r="E24" s="628"/>
      <c r="F24" s="647" t="s">
        <v>16</v>
      </c>
      <c r="G24" s="647"/>
      <c r="H24" s="647"/>
      <c r="I24" s="14">
        <f>H25</f>
        <v>15</v>
      </c>
      <c r="J24" s="8" t="s">
        <v>14</v>
      </c>
      <c r="K24" s="15">
        <f>F25</f>
        <v>15</v>
      </c>
      <c r="L24" s="14">
        <f>H26</f>
        <v>12</v>
      </c>
      <c r="M24" s="8" t="s">
        <v>14</v>
      </c>
      <c r="N24" s="15">
        <f>F26</f>
        <v>16</v>
      </c>
      <c r="O24" s="14">
        <f>H27</f>
        <v>16</v>
      </c>
      <c r="P24" s="8" t="s">
        <v>14</v>
      </c>
      <c r="Q24" s="15">
        <f>F27</f>
        <v>11</v>
      </c>
      <c r="R24" s="585">
        <f>H28</f>
        <v>0</v>
      </c>
      <c r="S24" s="583" t="s">
        <v>14</v>
      </c>
      <c r="T24" s="586">
        <f>F28</f>
        <v>0</v>
      </c>
      <c r="U24" s="585">
        <f>H29</f>
        <v>0</v>
      </c>
      <c r="V24" s="583" t="s">
        <v>14</v>
      </c>
      <c r="W24" s="586">
        <f>F29</f>
        <v>0</v>
      </c>
      <c r="X24" s="585">
        <f>H30</f>
        <v>0</v>
      </c>
      <c r="Y24" s="583" t="s">
        <v>14</v>
      </c>
      <c r="Z24" s="586">
        <f>F30</f>
        <v>0</v>
      </c>
      <c r="AA24" s="585">
        <f>H31</f>
        <v>0</v>
      </c>
      <c r="AB24" s="583" t="s">
        <v>14</v>
      </c>
      <c r="AC24" s="586">
        <f>F31</f>
        <v>0</v>
      </c>
      <c r="AD24" s="540">
        <f>H32</f>
        <v>0</v>
      </c>
      <c r="AE24" s="539" t="s">
        <v>14</v>
      </c>
      <c r="AF24" s="541">
        <f>F32</f>
        <v>0</v>
      </c>
      <c r="AG24" s="175">
        <f>H33</f>
        <v>0</v>
      </c>
      <c r="AH24" s="61" t="s">
        <v>14</v>
      </c>
      <c r="AI24" s="85">
        <f>F33</f>
        <v>0</v>
      </c>
      <c r="AJ24" s="60">
        <f>H34</f>
        <v>0</v>
      </c>
      <c r="AK24" s="61" t="s">
        <v>14</v>
      </c>
      <c r="AL24" s="63">
        <f>F34</f>
        <v>0</v>
      </c>
      <c r="AM24" s="175">
        <f>H35</f>
        <v>0</v>
      </c>
      <c r="AN24" s="61" t="s">
        <v>14</v>
      </c>
      <c r="AO24" s="85">
        <f>F35</f>
        <v>0</v>
      </c>
      <c r="AP24" s="175">
        <f>H36</f>
        <v>0</v>
      </c>
      <c r="AQ24" s="61" t="s">
        <v>14</v>
      </c>
      <c r="AR24" s="85">
        <f>F36</f>
        <v>0</v>
      </c>
      <c r="AS24" s="60">
        <f>H37</f>
        <v>0</v>
      </c>
      <c r="AT24" s="61" t="s">
        <v>14</v>
      </c>
      <c r="AU24" s="63">
        <f>F37</f>
        <v>0</v>
      </c>
      <c r="AV24" s="137">
        <f>IF(C24&gt;E24,2,"0")+IF(C24=E24,1)*IF(C24+E24=0,0,1)+IF(I24&gt;K24,2,"0")+IF(I24=K24,1)*IF(I24+K24=0,0,1)+IF(L24&gt;N24,2,"0")+IF(L24=N24,1)*IF(L24+N24=0,0,1)+IF(O24&gt;Q24,2,"0")+IF(O24=Q24,1)*IF(O24+Q24=0,0,1)+IF(R24&gt;T24,2,"0")+IF(R24=T24,1)*IF(R24+T24=0,0,1)+IF(U24&gt;W24,2,"0")+IF(U24=W24,1)*IF(U24+W24=0,0,1)+IF(X24&gt;Z24,2,"0")+IF(X24=Z24,1)*IF(X24+Z24=0,0,1)+IF(AA24&gt;AC24,2,"0")+IF(AA24=AC24,1)*IF(AA24+AC24=0,0,1)+IF(AD24&gt;AF24,2,"0")+IF(AD24=AF24,1)*IF(AD24+AF24=0,0,1)+IF(AG24&gt;AI24,2,"0")+IF(AG24=AI24,1)*IF(AG24+AI24=0,0,1)+IF(AJ24&gt;AL24,2,"0")+IF(AJ24=AL24,1)*IF(AJ24+AL24=0,0,1)+IF(AM24&gt;AO24,2,"0")+IF(AM24=AO24,1)*IF(AM24+AO24=0,0,1)+IF(AP24&gt;AR24,2,"0")+IF(AP24=AR24,1)*IF(AP24+AR24=0,0,1)+IF(AS24&gt;AU24,2,"0")+IF(AS24=AU24,1)*IF(AS24+AU24=0,0,1)</f>
        <v>3</v>
      </c>
      <c r="AW24" s="138">
        <f>SUM(C24,I24,L24,O24,R24,U24,X24,AA24,AD24,AG24,AJ24,AM24,AP24,AS24)</f>
        <v>43</v>
      </c>
      <c r="AX24" s="139" t="s">
        <v>14</v>
      </c>
      <c r="AY24" s="140">
        <f>SUM(E24,K24,N24,Q24,T24,W24,Z24,AC24,AF24,AI24,AL24,AO24,AR24,AU24)</f>
        <v>42</v>
      </c>
      <c r="AZ24" s="141">
        <f t="shared" si="4"/>
        <v>1</v>
      </c>
      <c r="BA24" s="347">
        <f>IF(poznámky!AA18=2,poznámky!A19)+IF(poznámky!AA19=2,poznámky!A20)+IF(poznámky!AA20=2,poznámky!A21)+IF(poznámky!AA21=2,poznámky!A22)+IF(poznámky!AA22=2,poznámky!A23)+IF(poznámky!AA23=2,poznámky!A24)+IF(poznámky!AA24=2,poznámky!A25)+IF(poznámky!AA25=2,poznámky!A26)+IF(poznámky!AA26=2,poznámky!A27)+IF(poznámky!AA27=2,poznámky!A28)+IF(poznámky!AA28=2,poznámky!A29)+IF(poznámky!AA29=2,poznámky!A30)+IF(poznámky!AA30=2,poznámky!A31)+IF(poznámky!AA31=2,poznámky!A32)+IF(poznámky!AA32=2,poznámky!A33)</f>
        <v>2</v>
      </c>
      <c r="BB24" s="142" t="s">
        <v>21</v>
      </c>
      <c r="BC24" s="143" t="str">
        <f t="shared" si="5"/>
        <v>Adrian</v>
      </c>
      <c r="BD24" s="509">
        <f>SUM(AV24,'2_ kolo'!BD24)</f>
        <v>21</v>
      </c>
      <c r="BE24" s="510">
        <f>SUM(AW24,'2_ kolo'!BE24)</f>
        <v>359</v>
      </c>
      <c r="BF24" s="511" t="s">
        <v>14</v>
      </c>
      <c r="BG24" s="512">
        <f>SUM(AY24,'2_ kolo'!BG24)</f>
        <v>426</v>
      </c>
      <c r="BH24" s="620">
        <f t="shared" si="6"/>
        <v>-67</v>
      </c>
      <c r="BI24" s="589">
        <f>IF(poznámky!AI18=2,poznámky!A19)+IF(poznámky!AI19=2,poznámky!A20)+IF(poznámky!AI20=2,poznámky!A21)+IF(poznámky!AI21=2,poznámky!A22)+IF(poznámky!AI22=2,poznámky!A23)+IF(poznámky!AI23=2,poznámky!A24)+IF(poznámky!AI24=2,poznámky!A25)+IF(poznámky!AI25=2,poznámky!A26)+IF(poznámky!AI26=2,poznámky!A27)+IF(poznámky!AI27=2,poznámky!A28)+IF(poznámky!AI28=2,poznámky!A29)+IF(poznámky!AI29=2,poznámky!A30)+IF(poznámky!AI30=2,poznámky!A31)+IF(poznámky!AI31=2,poznámky!A32)+IF(poznámky!AI32=2,poznámky!A33)</f>
        <v>2</v>
      </c>
      <c r="BJ24" s="43" t="s">
        <v>21</v>
      </c>
      <c r="BK24" s="36" t="str">
        <f t="shared" si="7"/>
        <v>Adrian</v>
      </c>
      <c r="BM24" s="706"/>
      <c r="BN24" s="706"/>
      <c r="BO24" s="706"/>
      <c r="BP24" s="706"/>
      <c r="BQ24" s="706"/>
      <c r="BR24" s="706"/>
      <c r="BS24" s="706"/>
    </row>
    <row r="25" spans="1:71" ht="21.75" customHeight="1">
      <c r="A25" s="44">
        <v>3</v>
      </c>
      <c r="B25" s="387" t="str">
        <f>'2_ kolo'!B25</f>
        <v>Michal</v>
      </c>
      <c r="C25" s="629"/>
      <c r="D25" s="580" t="s">
        <v>14</v>
      </c>
      <c r="E25" s="628"/>
      <c r="F25" s="390">
        <v>15</v>
      </c>
      <c r="G25" s="391" t="s">
        <v>14</v>
      </c>
      <c r="H25" s="392">
        <v>15</v>
      </c>
      <c r="I25" s="647" t="s">
        <v>16</v>
      </c>
      <c r="J25" s="647"/>
      <c r="K25" s="647"/>
      <c r="L25" s="7">
        <f>K26</f>
        <v>20</v>
      </c>
      <c r="M25" s="8" t="s">
        <v>14</v>
      </c>
      <c r="N25" s="9">
        <f>I26</f>
        <v>19</v>
      </c>
      <c r="O25" s="7">
        <f>K27</f>
        <v>15</v>
      </c>
      <c r="P25" s="8" t="s">
        <v>14</v>
      </c>
      <c r="Q25" s="9">
        <f>I27</f>
        <v>10</v>
      </c>
      <c r="R25" s="582">
        <f>K28</f>
        <v>0</v>
      </c>
      <c r="S25" s="583" t="s">
        <v>14</v>
      </c>
      <c r="T25" s="584">
        <f>I28</f>
        <v>0</v>
      </c>
      <c r="U25" s="582">
        <f>K29</f>
        <v>0</v>
      </c>
      <c r="V25" s="583" t="s">
        <v>14</v>
      </c>
      <c r="W25" s="584">
        <f>I29</f>
        <v>0</v>
      </c>
      <c r="X25" s="582">
        <f>K30</f>
        <v>0</v>
      </c>
      <c r="Y25" s="583" t="s">
        <v>14</v>
      </c>
      <c r="Z25" s="584">
        <f>I30</f>
        <v>0</v>
      </c>
      <c r="AA25" s="582">
        <f>K31</f>
        <v>0</v>
      </c>
      <c r="AB25" s="583" t="s">
        <v>14</v>
      </c>
      <c r="AC25" s="584">
        <f>I31</f>
        <v>0</v>
      </c>
      <c r="AD25" s="538">
        <f>K32</f>
        <v>0</v>
      </c>
      <c r="AE25" s="539" t="s">
        <v>14</v>
      </c>
      <c r="AF25" s="535">
        <f>I32</f>
        <v>0</v>
      </c>
      <c r="AG25" s="60">
        <f>K33</f>
        <v>0</v>
      </c>
      <c r="AH25" s="61" t="s">
        <v>14</v>
      </c>
      <c r="AI25" s="84">
        <f>I33</f>
        <v>0</v>
      </c>
      <c r="AJ25" s="60">
        <f>K34</f>
        <v>0</v>
      </c>
      <c r="AK25" s="61" t="s">
        <v>14</v>
      </c>
      <c r="AL25" s="62">
        <f>I34</f>
        <v>0</v>
      </c>
      <c r="AM25" s="60">
        <f>K35</f>
        <v>0</v>
      </c>
      <c r="AN25" s="61" t="s">
        <v>14</v>
      </c>
      <c r="AO25" s="84">
        <f>I35</f>
        <v>0</v>
      </c>
      <c r="AP25" s="60">
        <f>K36</f>
        <v>0</v>
      </c>
      <c r="AQ25" s="61" t="s">
        <v>14</v>
      </c>
      <c r="AR25" s="84">
        <f>I36</f>
        <v>0</v>
      </c>
      <c r="AS25" s="60">
        <f>K37</f>
        <v>0</v>
      </c>
      <c r="AT25" s="61" t="s">
        <v>14</v>
      </c>
      <c r="AU25" s="62">
        <f>I37</f>
        <v>0</v>
      </c>
      <c r="AV25" s="137">
        <f>IF(C25&gt;E25,2,"0")+IF(C25=E25,1)*IF(C25+E25=0,0,1)+IF(F25&gt;H25,2,"0")+IF(F25=H25,1)*IF(F25+H25=0,0,1)+IF(L25&gt;N25,2,"0")+IF(L25=N25,1)*IF(L25+N25=0,0,1)+IF(O25&gt;Q25,2,"0")+IF(O25=Q25,1)*IF(O25+Q25=0,0,1)+IF(R25&gt;T25,2,"0")+IF(R25=T25,1)*IF(R25+T25=0,0,1)+IF(U25&gt;W25,2,"0")+IF(U25=W25,1)*IF(U25+W25=0,0,1)+IF(X25&gt;Z25,2,"0")+IF(X25=Z25,1)*IF(X25+Z25=0,0,1)+IF(AA25&gt;AC25,2,"0")+IF(AA25=AC25,1)*IF(AA25+AC25=0,0,1)+IF(AD25&gt;AF25,2,"0")+IF(AD25=AF25,1)*IF(AD25+AF25=0,0,1)+IF(AG25&gt;AI25,2,"0")+IF(AG25=AI25,1)*IF(AG25+AI25=0,0,1)+IF(AJ25&gt;AL25,2,"0")+IF(AJ25=AL25,1)*IF(AJ25+AL25=0,0,1)+IF(AM25&gt;AO25,2,"0")+IF(AM25=AO25,1)*IF(AM25+AO25=0,0,1)+IF(AP25&gt;AR25,2,"0")+IF(AP25=AR25,1)*IF(AP25+AR25=0,0,1)+IF(AS25&gt;AU25,2,"0")+IF(AS25=AU25,1)*IF(AS25+AU25=0,0,1)</f>
        <v>5</v>
      </c>
      <c r="AW25" s="138">
        <f>SUM(C25,F25,L25,O25,R25,U25,X25,AA25,AD25,AG25,AJ25,AM25,AP25,AS25)</f>
        <v>50</v>
      </c>
      <c r="AX25" s="139" t="s">
        <v>14</v>
      </c>
      <c r="AY25" s="140">
        <f>SUM(E25,H25,N25,Q25,T25,W25,Z25,AC25,AF25,AI25,AL25,AO25,AR25,AU25)</f>
        <v>44</v>
      </c>
      <c r="AZ25" s="141">
        <f t="shared" si="4"/>
        <v>6</v>
      </c>
      <c r="BA25" s="347">
        <f>IF(poznámky!AA18=3,poznámky!A19)+IF(poznámky!AA19=3,poznámky!A20)+IF(poznámky!AA20=3,poznámky!A21)+IF(poznámky!AA21=3,poznámky!A22)+IF(poznámky!AA22=3,poznámky!A23)+IF(poznámky!AA23=3,poznámky!A24)+IF(poznámky!AA24=3,poznámky!A25)+IF(poznámky!AA25=3,poznámky!A26)+IF(poznámky!AA26=3,poznámky!A27)+IF(poznámky!AA27=3,poznámky!A28)+IF(poznámky!AA28=3,poznámky!A29)+IF(poznámky!AA29=3,poznámky!A30)+IF(poznámky!AA30=3,poznámky!A31)+IF(poznámky!AA31=3,poznámky!A32)+IF(poznámky!AA32=3,poznámky!A33)</f>
        <v>1</v>
      </c>
      <c r="BB25" s="142" t="s">
        <v>21</v>
      </c>
      <c r="BC25" s="143" t="str">
        <f t="shared" si="5"/>
        <v>Michal</v>
      </c>
      <c r="BD25" s="509">
        <f>SUM(AV25,'2_ kolo'!BD25)</f>
        <v>17</v>
      </c>
      <c r="BE25" s="510">
        <f>SUM(AW25,'2_ kolo'!BE25)</f>
        <v>343</v>
      </c>
      <c r="BF25" s="511" t="s">
        <v>14</v>
      </c>
      <c r="BG25" s="512">
        <f>SUM(AY25,'2_ kolo'!BG25)</f>
        <v>495</v>
      </c>
      <c r="BH25" s="620">
        <f t="shared" si="6"/>
        <v>-152</v>
      </c>
      <c r="BI25" s="589">
        <f>IF(poznámky!AI18=3,poznámky!A19)+IF(poznámky!AI19=3,poznámky!A20)+IF(poznámky!AI20=3,poznámky!A21)+IF(poznámky!AI21=3,poznámky!A22)+IF(poznámky!AI22=3,poznámky!A23)+IF(poznámky!AI23=3,poznámky!A24)+IF(poznámky!AI24=3,poznámky!A25)+IF(poznámky!AI25=3,poznámky!A26)+IF(poznámky!AI26=3,poznámky!A27)+IF(poznámky!AI27=3,poznámky!A28)+IF(poznámky!AI28=3,poznámky!A29)+IF(poznámky!AI29=3,poznámky!A30)+IF(poznámky!AI30=3,poznámky!A31)+IF(poznámky!AI31=3,poznámky!A32)+IF(poznámky!AI32=3,poznámky!A33)</f>
        <v>3</v>
      </c>
      <c r="BJ25" s="43" t="s">
        <v>21</v>
      </c>
      <c r="BK25" s="36" t="str">
        <f t="shared" si="7"/>
        <v>Michal</v>
      </c>
      <c r="BM25" s="518" t="s">
        <v>118</v>
      </c>
      <c r="BN25" s="623"/>
      <c r="BO25" s="623"/>
      <c r="BP25" s="517" t="s">
        <v>119</v>
      </c>
    </row>
    <row r="26" spans="1:71" ht="21.75" customHeight="1">
      <c r="A26" s="44">
        <v>4</v>
      </c>
      <c r="B26" s="387" t="str">
        <f>'2_ kolo'!B26</f>
        <v>Aleš</v>
      </c>
      <c r="C26" s="629"/>
      <c r="D26" s="580" t="s">
        <v>14</v>
      </c>
      <c r="E26" s="628"/>
      <c r="F26" s="390">
        <v>16</v>
      </c>
      <c r="G26" s="391" t="s">
        <v>14</v>
      </c>
      <c r="H26" s="392">
        <v>12</v>
      </c>
      <c r="I26" s="390">
        <v>19</v>
      </c>
      <c r="J26" s="391" t="s">
        <v>14</v>
      </c>
      <c r="K26" s="392">
        <v>20</v>
      </c>
      <c r="L26" s="647" t="s">
        <v>17</v>
      </c>
      <c r="M26" s="647"/>
      <c r="N26" s="647"/>
      <c r="O26" s="14">
        <f>N27</f>
        <v>5</v>
      </c>
      <c r="P26" s="8" t="s">
        <v>14</v>
      </c>
      <c r="Q26" s="15">
        <f>L27</f>
        <v>25</v>
      </c>
      <c r="R26" s="585">
        <f>N28</f>
        <v>0</v>
      </c>
      <c r="S26" s="583" t="s">
        <v>14</v>
      </c>
      <c r="T26" s="586">
        <f>L28</f>
        <v>0</v>
      </c>
      <c r="U26" s="585">
        <f>N29</f>
        <v>0</v>
      </c>
      <c r="V26" s="583" t="s">
        <v>14</v>
      </c>
      <c r="W26" s="586">
        <f>L29</f>
        <v>0</v>
      </c>
      <c r="X26" s="585">
        <f>N30</f>
        <v>0</v>
      </c>
      <c r="Y26" s="583" t="s">
        <v>14</v>
      </c>
      <c r="Z26" s="586">
        <f>L30</f>
        <v>0</v>
      </c>
      <c r="AA26" s="585">
        <f>N31</f>
        <v>0</v>
      </c>
      <c r="AB26" s="583" t="s">
        <v>14</v>
      </c>
      <c r="AC26" s="586">
        <f>L31</f>
        <v>0</v>
      </c>
      <c r="AD26" s="540">
        <f>N32</f>
        <v>0</v>
      </c>
      <c r="AE26" s="539" t="s">
        <v>14</v>
      </c>
      <c r="AF26" s="541">
        <f>L32</f>
        <v>0</v>
      </c>
      <c r="AG26" s="175">
        <f>N33</f>
        <v>0</v>
      </c>
      <c r="AH26" s="61" t="s">
        <v>14</v>
      </c>
      <c r="AI26" s="85">
        <f>L33</f>
        <v>0</v>
      </c>
      <c r="AJ26" s="60">
        <f>N34</f>
        <v>0</v>
      </c>
      <c r="AK26" s="61" t="s">
        <v>14</v>
      </c>
      <c r="AL26" s="63">
        <f>L34</f>
        <v>0</v>
      </c>
      <c r="AM26" s="175">
        <f>N35</f>
        <v>0</v>
      </c>
      <c r="AN26" s="61" t="s">
        <v>14</v>
      </c>
      <c r="AO26" s="85">
        <f>L35</f>
        <v>0</v>
      </c>
      <c r="AP26" s="175">
        <f>N36</f>
        <v>0</v>
      </c>
      <c r="AQ26" s="61" t="s">
        <v>14</v>
      </c>
      <c r="AR26" s="84">
        <f>L36</f>
        <v>0</v>
      </c>
      <c r="AS26" s="60">
        <f>N37</f>
        <v>0</v>
      </c>
      <c r="AT26" s="61" t="s">
        <v>14</v>
      </c>
      <c r="AU26" s="63">
        <f>L37</f>
        <v>0</v>
      </c>
      <c r="AV26" s="137">
        <f>IF(C26&gt;E26,2,"0")+IF(C26=E26,1)*IF(C26+E26=0,0,1)+IF(F26&gt;H26,2,"0")+IF(F26=H26,1)*IF(F26+H26=0,0,1)+IF(I26&gt;K26,2,"0")+IF(I26=K26,1)*IF(I26+K26=0,0,1)+IF(O26&gt;Q26,2,"0")+IF(O26=Q26,1)*IF(O26+Q26=0,0,1)+IF(R26&gt;T26,2,"0")+IF(R26=T26,1)*IF(R26+T26=0,0,1)+IF(U26&gt;W26,2,"0")+IF(U26=W26,1)*IF(U26+W26=0,0,1)+IF(X26&gt;Z26,2,"0")+IF(X26=Z26,1)*IF(X26+Z26=0,0,1)+IF(AA26&gt;AC26,2,"0")+IF(AA26=AC26,1)*IF(AA26+AC26=0,0,1)+IF(AD26&gt;AF26,2,"0")+IF(AD26=AF26,1)*IF(AD26+AF26=0,0,1)+IF(AG26&gt;AI26,2,"0")+IF(AG26=AI26,1)*IF(AG26+AI26=0,0,1)+IF(AJ26&gt;AL26,2,"0")+IF(AJ26=AL26,1)*IF(AJ26+AL26=0,0,1)+IF(AM26&gt;AO26,2,"0")+IF(AM26=AO26,1)*IF(AM26+AO26=0,0,1)+IF(AP26&gt;AR26,2,"0")+IF(AP26=AR26,1)*IF(AP26+AR26=0,0,1)+IF(AS26&gt;AU26,2,"0")+IF(AS26=AU26,1)*IF(AS26+AU26=0,0,1)</f>
        <v>2</v>
      </c>
      <c r="AW26" s="138">
        <f>SUM(C26,F26,I26,O26,R26,U26,X26,AA26,AD26,AG26,AJ26,AM26,AP26,AS26)</f>
        <v>40</v>
      </c>
      <c r="AX26" s="139" t="s">
        <v>14</v>
      </c>
      <c r="AY26" s="140">
        <f>SUM(E26,H26,K26,Q26,T26,W26,Z26,AC26,AF26,AI26,AL26,AO26,AR26,AU26)</f>
        <v>57</v>
      </c>
      <c r="AZ26" s="141">
        <f t="shared" si="4"/>
        <v>-17</v>
      </c>
      <c r="BA26" s="347">
        <f>IF(poznámky!AA18=4,poznámky!A19)+IF(poznámky!AA19=4,poznámky!A20)+IF(poznámky!AA20=4,poznámky!A21)+IF(poznámky!AA21=4,poznámky!A22)+IF(poznámky!AA22=4,poznámky!A23)+IF(poznámky!AA23=4,poznámky!A24)+IF(poznámky!AA24=4,poznámky!A25)+IF(poznámky!AA25=4,poznámky!A26)+IF(poznámky!AA26=4,poznámky!A27)+IF(poznámky!AA27=4,poznámky!A28)+IF(poznámky!AA28=4,poznámky!A29)+IF(poznámky!AA29=4,poznámky!A30)+IF(poznámky!AA30=4,poznámky!A31)+IF(poznámky!AA31=4,poznámky!A32)+IF(poznámky!AA32=4,poznámky!A33)</f>
        <v>4</v>
      </c>
      <c r="BB26" s="142" t="s">
        <v>21</v>
      </c>
      <c r="BC26" s="143" t="str">
        <f t="shared" si="5"/>
        <v>Aleš</v>
      </c>
      <c r="BD26" s="509">
        <f>SUM(AV26,'2_ kolo'!BD26)</f>
        <v>16</v>
      </c>
      <c r="BE26" s="510">
        <f>SUM(AW26,'2_ kolo'!BE26)</f>
        <v>271</v>
      </c>
      <c r="BF26" s="511" t="s">
        <v>14</v>
      </c>
      <c r="BG26" s="512">
        <f>SUM(AY26,'2_ kolo'!BG26)</f>
        <v>516</v>
      </c>
      <c r="BH26" s="620">
        <f t="shared" si="6"/>
        <v>-245</v>
      </c>
      <c r="BI26" s="589">
        <f>IF(poznámky!AI18=4,poznámky!A19)+IF(poznámky!AI19=4,poznámky!A20)+IF(poznámky!AI20=4,poznámky!A21)+IF(poznámky!AI21=4,poznámky!A22)+IF(poznámky!AI22=4,poznámky!A23)+IF(poznámky!AI23=4,poznámky!A24)+IF(poznámky!AI24=4,poznámky!A25)+IF(poznámky!AI25=4,poznámky!A26)+IF(poznámky!AI26=4,poznámky!A27)+IF(poznámky!AI27=4,poznámky!A28)+IF(poznámky!AI28=4,poznámky!A29)+IF(poznámky!AI29=4,poznámky!A30)+IF(poznámky!AI30=4,poznámky!A31)+IF(poznámky!AI31=4,poznámky!A32)+IF(poznámky!AI32=4,poznámky!A33)</f>
        <v>5</v>
      </c>
      <c r="BJ26" s="43" t="s">
        <v>21</v>
      </c>
      <c r="BK26" s="36" t="str">
        <f t="shared" si="7"/>
        <v>Aleš</v>
      </c>
      <c r="BM26" s="735" t="s">
        <v>61</v>
      </c>
      <c r="BN26" s="736"/>
      <c r="BO26" s="736"/>
      <c r="BP26" s="736"/>
      <c r="BQ26" s="736"/>
    </row>
    <row r="27" spans="1:71" ht="21.75" customHeight="1">
      <c r="A27" s="44">
        <v>5</v>
      </c>
      <c r="B27" s="387" t="str">
        <f>'2_ kolo'!B27</f>
        <v>Zdeňka</v>
      </c>
      <c r="C27" s="579"/>
      <c r="D27" s="580" t="s">
        <v>14</v>
      </c>
      <c r="E27" s="581"/>
      <c r="F27" s="477">
        <v>11</v>
      </c>
      <c r="G27" s="478" t="s">
        <v>14</v>
      </c>
      <c r="H27" s="479">
        <v>16</v>
      </c>
      <c r="I27" s="390">
        <v>10</v>
      </c>
      <c r="J27" s="391" t="s">
        <v>14</v>
      </c>
      <c r="K27" s="392">
        <v>15</v>
      </c>
      <c r="L27" s="477">
        <v>25</v>
      </c>
      <c r="M27" s="478" t="s">
        <v>14</v>
      </c>
      <c r="N27" s="479">
        <v>5</v>
      </c>
      <c r="O27" s="647" t="s">
        <v>18</v>
      </c>
      <c r="P27" s="647"/>
      <c r="Q27" s="647"/>
      <c r="R27" s="582">
        <f>Q28</f>
        <v>0</v>
      </c>
      <c r="S27" s="583" t="s">
        <v>14</v>
      </c>
      <c r="T27" s="584">
        <f>O28</f>
        <v>0</v>
      </c>
      <c r="U27" s="582">
        <f>Q29</f>
        <v>0</v>
      </c>
      <c r="V27" s="583" t="s">
        <v>14</v>
      </c>
      <c r="W27" s="584">
        <f>O29</f>
        <v>0</v>
      </c>
      <c r="X27" s="582">
        <f>Q30</f>
        <v>0</v>
      </c>
      <c r="Y27" s="583" t="s">
        <v>14</v>
      </c>
      <c r="Z27" s="584">
        <f>O30</f>
        <v>0</v>
      </c>
      <c r="AA27" s="582">
        <f>Q31</f>
        <v>0</v>
      </c>
      <c r="AB27" s="583" t="s">
        <v>14</v>
      </c>
      <c r="AC27" s="584">
        <f>O31</f>
        <v>0</v>
      </c>
      <c r="AD27" s="538">
        <f>Q32</f>
        <v>0</v>
      </c>
      <c r="AE27" s="539" t="s">
        <v>14</v>
      </c>
      <c r="AF27" s="535">
        <f>O32</f>
        <v>0</v>
      </c>
      <c r="AG27" s="60">
        <f>Q33</f>
        <v>0</v>
      </c>
      <c r="AH27" s="61" t="s">
        <v>14</v>
      </c>
      <c r="AI27" s="84">
        <f>O33</f>
        <v>0</v>
      </c>
      <c r="AJ27" s="60">
        <f>Q34</f>
        <v>0</v>
      </c>
      <c r="AK27" s="61" t="s">
        <v>14</v>
      </c>
      <c r="AL27" s="62">
        <f>O34</f>
        <v>0</v>
      </c>
      <c r="AM27" s="60">
        <f>Q35</f>
        <v>0</v>
      </c>
      <c r="AN27" s="61" t="s">
        <v>14</v>
      </c>
      <c r="AO27" s="84">
        <f>O35</f>
        <v>0</v>
      </c>
      <c r="AP27" s="60">
        <f>Q36</f>
        <v>0</v>
      </c>
      <c r="AQ27" s="61" t="s">
        <v>14</v>
      </c>
      <c r="AR27" s="85">
        <f>O36</f>
        <v>0</v>
      </c>
      <c r="AS27" s="60">
        <f>Q37</f>
        <v>0</v>
      </c>
      <c r="AT27" s="61" t="s">
        <v>14</v>
      </c>
      <c r="AU27" s="62">
        <f>O37</f>
        <v>0</v>
      </c>
      <c r="AV27" s="137">
        <f>IF(C27&gt;E27,2,"0")+IF(C27=E27,1)*IF(C27+E27=0,0,1)+IF(F27&gt;H27,2,"0")+IF(F27=H27,1)*IF(F27+H27=0,0,1)+IF(I27&gt;K27,2,"0")+IF(I27=K27,1)*IF(I27+K27=0,0,1)+IF(L27&gt;N27,2,"0")+IF(L27=N27,1)*IF(L27+N27=0,0,1)+IF(R27&gt;T27,2,"0")+IF(R27=T27,1)*IF(R27+T27=0,0,1)+IF(U27&gt;W27,2,"0")+IF(U27=W27,1)*IF(U27+W27=0,0,1)+IF(X27&gt;Z27,2,"0")+IF(X27=Z27,1)*IF(X27+Z27=0,0,1)+IF(AA27&gt;AC27,2,"0")+IF(AA27=AC27,1)*IF(AA27+AC27=0,0,1)+IF(AD27&gt;AF27,2,"0")+IF(AD27=AF27,1)*IF(AD27+AF27=0,0,1)+IF(AG27&gt;AI27,2,"0")+IF(AG27=AI27,1)*IF(AG27+AI27=0,0,1)+IF(AJ27&gt;AL27,2,"0")+IF(AJ27=AL27,1)*IF(AJ27+AL27=0,0,1)+IF(AM27&gt;AO27,2,"0")+IF(AM27=AO27,1)*IF(AM27+AO27=0,0,1)+IF(AP27&gt;AR27,2,"0")+IF(AP27=AR27,1)*IF(AP27+AR27=0,0,1)+IF(AS27&gt;AU27,2,"0")+IF(AS27=AU27,1)*IF(AS27+AU27=0,0,1)</f>
        <v>2</v>
      </c>
      <c r="AW27" s="138">
        <f>SUM(C27,F27,I27,L27,R27,U27,X27,AA27,AD27,AG27,AJ27,AM27,AP27,AS27)</f>
        <v>46</v>
      </c>
      <c r="AX27" s="139" t="s">
        <v>14</v>
      </c>
      <c r="AY27" s="140">
        <f>SUM(E27,H27,K27,N27,T27,W27,Z27,AC27,AF27,AI27,AL27,AO27,AR27,AU27)</f>
        <v>36</v>
      </c>
      <c r="AZ27" s="141">
        <f t="shared" si="4"/>
        <v>10</v>
      </c>
      <c r="BA27" s="347">
        <f>IF(poznámky!AA18=5,poznámky!A19)+IF(poznámky!AA19=5,poznámky!A20)+IF(poznámky!AA20=5,poznámky!A21)+IF(poznámky!AA21=5,poznámky!A22)+IF(poznámky!AA22=5,poznámky!A23)+IF(poznámky!AA23=5,poznámky!A24)+IF(poznámky!AA24=5,poznámky!A25)+IF(poznámky!AA25=5,poznámky!A26)+IF(poznámky!AA26=5,poznámky!A27)+IF(poznámky!AA27=5,poznámky!A28)+IF(poznámky!AA28=5,poznámky!A29)+IF(poznámky!AA29=5,poznámky!A30)+IF(poznámky!AA30=5,poznámky!A31)+IF(poznámky!AA31=5,poznámky!A32)+IF(poznámky!AA32=5,poznámky!A33)</f>
        <v>3</v>
      </c>
      <c r="BB27" s="142" t="s">
        <v>21</v>
      </c>
      <c r="BC27" s="143" t="str">
        <f t="shared" si="5"/>
        <v>Zdeňka</v>
      </c>
      <c r="BD27" s="509">
        <f>SUM(AV27,'2_ kolo'!BD27)</f>
        <v>16</v>
      </c>
      <c r="BE27" s="510">
        <f>SUM(AW27,'2_ kolo'!BE27)</f>
        <v>306</v>
      </c>
      <c r="BF27" s="511" t="s">
        <v>14</v>
      </c>
      <c r="BG27" s="512">
        <f>SUM(AY27,'2_ kolo'!BG27)</f>
        <v>504</v>
      </c>
      <c r="BH27" s="620">
        <f t="shared" si="6"/>
        <v>-198</v>
      </c>
      <c r="BI27" s="589">
        <f>IF(poznámky!AI18=5,poznámky!A19)+IF(poznámky!AI19=5,poznámky!A20)+IF(poznámky!AI20=5,poznámky!A21)+IF(poznámky!AI21=5,poznámky!A22)+IF(poznámky!AI22=5,poznámky!A23)+IF(poznámky!AI23=5,poznámky!A24)+IF(poznámky!AI24=5,poznámky!A25)+IF(poznámky!AI25=5,poznámky!A26)+IF(poznámky!AI26=5,poznámky!A27)+IF(poznámky!AI27=5,poznámky!A28)+IF(poznámky!AI28=5,poznámky!A29)+IF(poznámky!AI29=5,poznámky!A30)+IF(poznámky!AI30=5,poznámky!A31)+IF(poznámky!AI31=5,poznámky!A32)+IF(poznámky!AI32=5,poznámky!A33)</f>
        <v>4</v>
      </c>
      <c r="BJ27" s="43" t="s">
        <v>21</v>
      </c>
      <c r="BK27" s="36" t="str">
        <f t="shared" si="7"/>
        <v>Zdeňka</v>
      </c>
      <c r="BM27" s="736"/>
      <c r="BN27" s="736"/>
      <c r="BO27" s="736"/>
      <c r="BP27" s="736"/>
      <c r="BQ27" s="736"/>
    </row>
    <row r="28" spans="1:71" ht="21.75" customHeight="1">
      <c r="A28" s="44">
        <v>6</v>
      </c>
      <c r="B28" s="526" t="str">
        <f>'2_ kolo'!B28</f>
        <v>Alžběta</v>
      </c>
      <c r="C28" s="579"/>
      <c r="D28" s="580" t="s">
        <v>14</v>
      </c>
      <c r="E28" s="581"/>
      <c r="F28" s="595"/>
      <c r="G28" s="596" t="s">
        <v>14</v>
      </c>
      <c r="H28" s="597"/>
      <c r="I28" s="595"/>
      <c r="J28" s="596" t="s">
        <v>14</v>
      </c>
      <c r="K28" s="597"/>
      <c r="L28" s="595"/>
      <c r="M28" s="596" t="s">
        <v>14</v>
      </c>
      <c r="N28" s="597"/>
      <c r="O28" s="579"/>
      <c r="P28" s="580" t="s">
        <v>14</v>
      </c>
      <c r="Q28" s="581"/>
      <c r="R28" s="647" t="s">
        <v>29</v>
      </c>
      <c r="S28" s="647"/>
      <c r="T28" s="647"/>
      <c r="U28" s="582">
        <f>T29</f>
        <v>0</v>
      </c>
      <c r="V28" s="583" t="s">
        <v>14</v>
      </c>
      <c r="W28" s="584">
        <f>R29</f>
        <v>0</v>
      </c>
      <c r="X28" s="582">
        <f>T30</f>
        <v>0</v>
      </c>
      <c r="Y28" s="583" t="s">
        <v>14</v>
      </c>
      <c r="Z28" s="584">
        <f>R30</f>
        <v>0</v>
      </c>
      <c r="AA28" s="582">
        <f>T31</f>
        <v>0</v>
      </c>
      <c r="AB28" s="583" t="s">
        <v>14</v>
      </c>
      <c r="AC28" s="584">
        <f>R31</f>
        <v>0</v>
      </c>
      <c r="AD28" s="538">
        <f>T32</f>
        <v>0</v>
      </c>
      <c r="AE28" s="539" t="s">
        <v>14</v>
      </c>
      <c r="AF28" s="535">
        <f>R32</f>
        <v>0</v>
      </c>
      <c r="AG28" s="60">
        <f>T33</f>
        <v>0</v>
      </c>
      <c r="AH28" s="61" t="s">
        <v>14</v>
      </c>
      <c r="AI28" s="84">
        <f>R33</f>
        <v>0</v>
      </c>
      <c r="AJ28" s="60">
        <f>T34</f>
        <v>0</v>
      </c>
      <c r="AK28" s="61" t="s">
        <v>14</v>
      </c>
      <c r="AL28" s="62">
        <f>R34</f>
        <v>0</v>
      </c>
      <c r="AM28" s="60">
        <f>T35</f>
        <v>0</v>
      </c>
      <c r="AN28" s="61" t="s">
        <v>14</v>
      </c>
      <c r="AO28" s="62">
        <f>R35</f>
        <v>0</v>
      </c>
      <c r="AP28" s="60">
        <f>T36</f>
        <v>0</v>
      </c>
      <c r="AQ28" s="61" t="s">
        <v>14</v>
      </c>
      <c r="AR28" s="84">
        <f>R36</f>
        <v>0</v>
      </c>
      <c r="AS28" s="60">
        <f>T37</f>
        <v>0</v>
      </c>
      <c r="AT28" s="61" t="s">
        <v>14</v>
      </c>
      <c r="AU28" s="62">
        <f>R37</f>
        <v>0</v>
      </c>
      <c r="AV28" s="571">
        <f>IF(C28&gt;E28,2,"0")+IF(C28=E28,1)*IF(C28+E28=0,0,1)+IF(F28&gt;H28,2,"0")+IF(F28=H28,1)*IF(F28+H28=0,0,1)+IF(I28&gt;K28,2,"0")+IF(I28=K28,1)*IF(I28+K28=0,0,1)+IF(L28&gt;N28,2,"0")+IF(L28=N28,1)*IF(L28+N28=0,0,1)+IF(O28&gt;Q28,2,"0")+IF(O28=Q28,1)*IF(O28+Q28=0,0,1)+IF(U28&gt;W28,2,"0")+IF(U28=W28,1)*IF(U28+W28=0,0,1)+IF(X28&gt;Z28,2,"0")+IF(X28=Z28,1)*IF(X28+Z28=0,0,1)+IF(AA28&gt;AC28,2,"0")+IF(AA28=AC28,1)*IF(AA28+AC28=0,0,1)+IF(AD28&gt;AF28,2,"0")+IF(AD28=AF28,1)*IF(AD28+AF28=0,0,1)+IF(AG28&gt;AI28,2,"0")+IF(AG28=AI28,1)*IF(AG28+AI28=0,0,1)+IF(AJ28&gt;AL28,2,"0")+IF(AJ28=AL28,1)*IF(AJ28+AL28=0,0,1)+IF(AM28&gt;AO28,2,"0")+IF(AM28=AO28,1)*IF(AM28+AO28=0,0,1)+IF(AP28&gt;AR28,2,"0")+IF(AP28=AR28,1)*IF(AP28+AR28=0,0,1)+IF(AS28&gt;AU28,2,"0")+IF(AS28=AU28,1)*IF(AS28+AU28=0,0,1)</f>
        <v>0</v>
      </c>
      <c r="AW28" s="572">
        <f>SUM(C28,F28,I28,L28,O28,U28,X28,AA28,AD28,AG28,AJ28,AM28,AP28,AS28)</f>
        <v>0</v>
      </c>
      <c r="AX28" s="573" t="s">
        <v>14</v>
      </c>
      <c r="AY28" s="574">
        <f>SUM(E28,H28,K28,N28,Q28,W28,Z28,AC28,AF28,AI28,AL28,AO28,AR28,AU28)</f>
        <v>0</v>
      </c>
      <c r="AZ28" s="575">
        <f t="shared" si="4"/>
        <v>0</v>
      </c>
      <c r="BA28" s="576">
        <f>IF(poznámky!AA18=6,poznámky!A19)+IF(poznámky!AA19=6,poznámky!A20)+IF(poznámky!AA20=6,poznámky!A21)+IF(poznámky!AA21=6,poznámky!A22)+IF(poznámky!AA22=6,poznámky!A23)+IF(poznámky!AA23=6,poznámky!A24)+IF(poznámky!AA24=6,poznámky!A25)+IF(poznámky!AA25=6,poznámky!A26)+IF(poznámky!AA26=6,poznámky!A27)+IF(poznámky!AA27=6,poznámky!A28)+IF(poznámky!AA28=6,poznámky!A29)+IF(poznámky!AA29=6,poznámky!A30)+IF(poznámky!AA30=6,poznámky!A31)+IF(poznámky!AA31=6,poznámky!A32)+IF(poznámky!AA32=6,poznámky!A33)</f>
        <v>7</v>
      </c>
      <c r="BB28" s="577" t="s">
        <v>21</v>
      </c>
      <c r="BC28" s="578" t="str">
        <f t="shared" si="5"/>
        <v>Alžběta</v>
      </c>
      <c r="BD28" s="509">
        <f>SUM(AV28,'2_ kolo'!BD28)</f>
        <v>14</v>
      </c>
      <c r="BE28" s="510">
        <f>SUM(AW28,'2_ kolo'!BE28)</f>
        <v>214</v>
      </c>
      <c r="BF28" s="511" t="s">
        <v>14</v>
      </c>
      <c r="BG28" s="512">
        <f>SUM(AY28,'2_ kolo'!BG28)</f>
        <v>478</v>
      </c>
      <c r="BH28" s="620">
        <f t="shared" si="6"/>
        <v>-264</v>
      </c>
      <c r="BI28" s="589">
        <f>IF(poznámky!AI18=6,poznámky!A19)+IF(poznámky!AI19=6,poznámky!A20)+IF(poznámky!AI20=6,poznámky!A21)+IF(poznámky!AI21=6,poznámky!A22)+IF(poznámky!AI22=6,poznámky!A23)+IF(poznámky!AI23=6,poznámky!A24)+IF(poznámky!AI24=6,poznámky!A25)+IF(poznámky!AI25=6,poznámky!A26)+IF(poznámky!AI26=6,poznámky!A27)+IF(poznámky!AI27=6,poznámky!A28)+IF(poznámky!AI28=6,poznámky!A29)+IF(poznámky!AI29=6,poznámky!A30)+IF(poznámky!AI30=6,poznámky!A31)+IF(poznámky!AI31=6,poznámky!A32)+IF(poznámky!AI32=6,poznámky!A33)</f>
        <v>6</v>
      </c>
      <c r="BJ28" s="43" t="s">
        <v>21</v>
      </c>
      <c r="BK28" s="36" t="str">
        <f t="shared" si="7"/>
        <v>Alžběta</v>
      </c>
      <c r="BM28" s="736"/>
      <c r="BN28" s="736"/>
      <c r="BO28" s="736"/>
      <c r="BP28" s="736"/>
      <c r="BQ28" s="736"/>
    </row>
    <row r="29" spans="1:71" ht="21.75" customHeight="1">
      <c r="A29" s="44">
        <v>7</v>
      </c>
      <c r="B29" s="526" t="str">
        <f>'2_ kolo'!B29</f>
        <v>Monika</v>
      </c>
      <c r="C29" s="579"/>
      <c r="D29" s="580" t="s">
        <v>14</v>
      </c>
      <c r="E29" s="581"/>
      <c r="F29" s="595"/>
      <c r="G29" s="596" t="s">
        <v>14</v>
      </c>
      <c r="H29" s="597"/>
      <c r="I29" s="595"/>
      <c r="J29" s="596" t="s">
        <v>14</v>
      </c>
      <c r="K29" s="597"/>
      <c r="L29" s="595"/>
      <c r="M29" s="596" t="s">
        <v>14</v>
      </c>
      <c r="N29" s="597"/>
      <c r="O29" s="579"/>
      <c r="P29" s="580" t="s">
        <v>14</v>
      </c>
      <c r="Q29" s="581"/>
      <c r="R29" s="579"/>
      <c r="S29" s="580" t="s">
        <v>14</v>
      </c>
      <c r="T29" s="581"/>
      <c r="U29" s="647" t="s">
        <v>22</v>
      </c>
      <c r="V29" s="647"/>
      <c r="W29" s="647"/>
      <c r="X29" s="582">
        <f>W30</f>
        <v>0</v>
      </c>
      <c r="Y29" s="583" t="s">
        <v>14</v>
      </c>
      <c r="Z29" s="584">
        <f>U30</f>
        <v>0</v>
      </c>
      <c r="AA29" s="582">
        <f>W31</f>
        <v>0</v>
      </c>
      <c r="AB29" s="583" t="s">
        <v>14</v>
      </c>
      <c r="AC29" s="584">
        <f>U31</f>
        <v>0</v>
      </c>
      <c r="AD29" s="538">
        <f>W32</f>
        <v>0</v>
      </c>
      <c r="AE29" s="539" t="s">
        <v>14</v>
      </c>
      <c r="AF29" s="535">
        <f>U32</f>
        <v>0</v>
      </c>
      <c r="AG29" s="60">
        <f>W33</f>
        <v>0</v>
      </c>
      <c r="AH29" s="61" t="s">
        <v>14</v>
      </c>
      <c r="AI29" s="84">
        <f>U33</f>
        <v>0</v>
      </c>
      <c r="AJ29" s="60">
        <f>W34</f>
        <v>0</v>
      </c>
      <c r="AK29" s="61" t="s">
        <v>14</v>
      </c>
      <c r="AL29" s="62">
        <f>U34</f>
        <v>0</v>
      </c>
      <c r="AM29" s="60">
        <f>W35</f>
        <v>0</v>
      </c>
      <c r="AN29" s="61" t="s">
        <v>14</v>
      </c>
      <c r="AO29" s="62">
        <f>U35</f>
        <v>0</v>
      </c>
      <c r="AP29" s="60">
        <f>W36</f>
        <v>0</v>
      </c>
      <c r="AQ29" s="61" t="s">
        <v>14</v>
      </c>
      <c r="AR29" s="84">
        <f>U36</f>
        <v>0</v>
      </c>
      <c r="AS29" s="60">
        <f>W37</f>
        <v>0</v>
      </c>
      <c r="AT29" s="61" t="s">
        <v>14</v>
      </c>
      <c r="AU29" s="62">
        <f>U37</f>
        <v>0</v>
      </c>
      <c r="AV29" s="571">
        <f>IF(C29&gt;E29,2,"0")+IF(C29=E29,1)*IF(C29+E29=0,0,1)+IF(F29&gt;H29,2,"0")+IF(F29=H29,1)*IF(F29+H29=0,0,1)+IF(I29&gt;K29,2,"0")+IF(I29=K29,1)*IF(I29+K29=0,0,1)+IF(L29&gt;N29,2,"0")+IF(L29=N29,1)*IF(L29+N29=0,0,1)+IF(O29&gt;Q29,2,"0")+IF(O29=Q29,1)*IF(O29+Q29=0,0,1)+IF(R29&gt;T29,2,"0")+IF(R29=T29,1)*IF(R29+T29=0,0,1)+IF(X29&gt;Z29,2,"0")+IF(X29=Z29,1)*IF(X29+Z29=0,0,1)+IF(AA29&gt;AC29,2,"0")+IF(AA29=AC29,1)*IF(AA29+AC29=0,0,1)+IF(AD29&gt;AF29,2,"0")+IF(AD29=AF29,1)*IF(AD29+AF29=0,0,1)+IF(AG29&gt;AI29,2,"0")+IF(AG29=AI29,1)*IF(AG29+AI29=0,0,1)+IF(AJ29&gt;AL29,2,"0")+IF(AJ29=AL29,1)*IF(AJ29+AL29=0,0,1)+IF(AM29&gt;AO29,2,"0")+IF(AM29=AO29,1)*IF(AM29+AO29=0,0,1)+IF(AP29&gt;AR29,2,"0")+IF(AP29=AR29,1)*IF(AP29+AR29=0,0,1)+IF(AS29&gt;AU29,2,"0")+IF(AS29=AU29,1)*IF(AS29+AU29=0,0,1)</f>
        <v>0</v>
      </c>
      <c r="AW29" s="572">
        <f>SUM(C29,F29,I29,L29,O29,R29,X29,AA29,AD29,AG29,AJ29,AM29,AP29,AS29)</f>
        <v>0</v>
      </c>
      <c r="AX29" s="573" t="s">
        <v>14</v>
      </c>
      <c r="AY29" s="574">
        <f>SUM(E29,H29,K29,N29,Q29,T29,Z29,AC29,AF29,AI29,AL29,AO29,AR29,AU29)</f>
        <v>0</v>
      </c>
      <c r="AZ29" s="575">
        <f t="shared" si="4"/>
        <v>0</v>
      </c>
      <c r="BA29" s="576">
        <f>IF(poznámky!AA18=7,poznámky!A19)+IF(poznámky!AA19=7,poznámky!A20)+IF(poznámky!AA20=7,poznámky!A21)+IF(poznámky!AA21=7,poznámky!A22)+IF(poznámky!AA22=7,poznámky!A23)+IF(poznámky!AA23=7,poznámky!A24)+IF(poznámky!AA24=7,poznámky!A25)+IF(poznámky!AA25=7,poznámky!A26)+IF(poznámky!AA26=7,poznámky!A27)+IF(poznámky!AA27=7,poznámky!A28)+IF(poznámky!AA28=7,poznámky!A29)+IF(poznámky!AA29=7,poznámky!A30)+IF(poznámky!AA30=7,poznámky!A31)+IF(poznámky!AA31=7,poznámky!A32)+IF(poznámky!AA32=7,poznámky!A33)</f>
        <v>8</v>
      </c>
      <c r="BB29" s="577" t="s">
        <v>21</v>
      </c>
      <c r="BC29" s="578" t="str">
        <f t="shared" si="5"/>
        <v>Monika</v>
      </c>
      <c r="BD29" s="509">
        <f>SUM(AV29,'2_ kolo'!BD29)</f>
        <v>2</v>
      </c>
      <c r="BE29" s="510">
        <f>SUM(AW29,'2_ kolo'!BE29)</f>
        <v>108</v>
      </c>
      <c r="BF29" s="511" t="s">
        <v>14</v>
      </c>
      <c r="BG29" s="512">
        <f>SUM(AY29,'2_ kolo'!BG29)</f>
        <v>385</v>
      </c>
      <c r="BH29" s="620">
        <f t="shared" si="6"/>
        <v>-277</v>
      </c>
      <c r="BI29" s="589">
        <f>IF(poznámky!AI18=7,poznámky!A19)+IF(poznámky!AI19=7,poznámky!A20)+IF(poznámky!AI20=7,poznámky!A21)+IF(poznámky!AI21=7,poznámky!A22)+IF(poznámky!AI22=7,poznámky!A23)+IF(poznámky!AI23=7,poznámky!A24)+IF(poznámky!AI24=7,poznámky!A25)+IF(poznámky!AI25=7,poznámky!A26)+IF(poznámky!AI26=7,poznámky!A27)+IF(poznámky!AI27=7,poznámky!A28)+IF(poznámky!AI28=7,poznámky!A29)+IF(poznámky!AI29=7,poznámky!A30)+IF(poznámky!AI30=7,poznámky!A31)+IF(poznámky!AI31=7,poznámky!A32)+IF(poznámky!AI32=7,poznámky!A33)</f>
        <v>9</v>
      </c>
      <c r="BJ29" s="43" t="s">
        <v>21</v>
      </c>
      <c r="BK29" s="36" t="str">
        <f t="shared" si="7"/>
        <v>Monika</v>
      </c>
      <c r="BM29" s="736"/>
      <c r="BN29" s="736"/>
      <c r="BO29" s="736"/>
      <c r="BP29" s="736"/>
      <c r="BQ29" s="736"/>
    </row>
    <row r="30" spans="1:71" ht="21.75" customHeight="1">
      <c r="A30" s="44">
        <v>8</v>
      </c>
      <c r="B30" s="526" t="str">
        <f>'2_ kolo'!B30</f>
        <v>Jacky</v>
      </c>
      <c r="C30" s="579"/>
      <c r="D30" s="580" t="s">
        <v>14</v>
      </c>
      <c r="E30" s="628"/>
      <c r="F30" s="595"/>
      <c r="G30" s="596" t="s">
        <v>14</v>
      </c>
      <c r="H30" s="597"/>
      <c r="I30" s="595"/>
      <c r="J30" s="596" t="s">
        <v>14</v>
      </c>
      <c r="K30" s="597"/>
      <c r="L30" s="595"/>
      <c r="M30" s="596" t="s">
        <v>14</v>
      </c>
      <c r="N30" s="597"/>
      <c r="O30" s="579"/>
      <c r="P30" s="580" t="s">
        <v>14</v>
      </c>
      <c r="Q30" s="628"/>
      <c r="R30" s="579"/>
      <c r="S30" s="580" t="s">
        <v>14</v>
      </c>
      <c r="T30" s="628"/>
      <c r="U30" s="579"/>
      <c r="V30" s="580" t="s">
        <v>14</v>
      </c>
      <c r="W30" s="581"/>
      <c r="X30" s="647" t="s">
        <v>23</v>
      </c>
      <c r="Y30" s="647"/>
      <c r="Z30" s="647"/>
      <c r="AA30" s="582">
        <f>Z31</f>
        <v>0</v>
      </c>
      <c r="AB30" s="583" t="s">
        <v>14</v>
      </c>
      <c r="AC30" s="586">
        <f>X31</f>
        <v>0</v>
      </c>
      <c r="AD30" s="538">
        <f>Z32</f>
        <v>0</v>
      </c>
      <c r="AE30" s="539" t="s">
        <v>14</v>
      </c>
      <c r="AF30" s="541">
        <f>X32</f>
        <v>0</v>
      </c>
      <c r="AG30" s="60">
        <f>Z33</f>
        <v>0</v>
      </c>
      <c r="AH30" s="61" t="s">
        <v>14</v>
      </c>
      <c r="AI30" s="85">
        <f>X33</f>
        <v>0</v>
      </c>
      <c r="AJ30" s="60">
        <f>Z34</f>
        <v>0</v>
      </c>
      <c r="AK30" s="61" t="s">
        <v>14</v>
      </c>
      <c r="AL30" s="63">
        <f>X34</f>
        <v>0</v>
      </c>
      <c r="AM30" s="60">
        <f>Z35</f>
        <v>0</v>
      </c>
      <c r="AN30" s="61" t="s">
        <v>14</v>
      </c>
      <c r="AO30" s="63">
        <f>X35</f>
        <v>0</v>
      </c>
      <c r="AP30" s="60">
        <f>Z36</f>
        <v>0</v>
      </c>
      <c r="AQ30" s="61" t="s">
        <v>14</v>
      </c>
      <c r="AR30" s="85">
        <f>X36</f>
        <v>0</v>
      </c>
      <c r="AS30" s="60">
        <f>Z37</f>
        <v>0</v>
      </c>
      <c r="AT30" s="61" t="s">
        <v>14</v>
      </c>
      <c r="AU30" s="63">
        <f>X37</f>
        <v>0</v>
      </c>
      <c r="AV30" s="571">
        <f>IF(C30&gt;E30,2,"0")+IF(C30=E30,1)*IF(C30+E30=0,0,1)+IF(F30&gt;H30,2,"0")+IF(F30=H30,1)*IF(F30+H30=0,0,1)+IF(I30&gt;K30,2,"0")+IF(I30=K30,1)*IF(I30+K30=0,0,1)+IF(L30&gt;N30,2,"0")+IF(L30=N30,1)*IF(L30+N30=0,0,1)+IF(O30&gt;Q30,2,"0")+IF(O30=Q30,1)*IF(O30+Q30=0,0,1)+IF(R30&gt;T30,2,"0")+IF(R30=T30,1)*IF(R30+T30=0,0,1)+IF(U30&gt;W30,2,"0")+IF(U30=W30,1)*IF(U30+W30=0,0,1)+IF(AA30&gt;AC30,2,"0")+IF(AA30=AC30,1)*IF(AA30+AC30=0,0,1)+IF(AD30&gt;AF30,2,"0")+IF(AD30=AF30,1)*IF(AD30+AF30=0,0,1)+IF(AG30&gt;AI30,2,"0")+IF(AG30=AI30,1)*IF(AG30+AI30=0,0,1)+IF(AJ30&gt;AL30,2,"0")+IF(AJ30=AL30,1)*IF(AJ30+AL30=0,0,1)+IF(AM30&gt;AO30,2,"0")+IF(AM30=AO30,1)*IF(AM30+AO30=0,0,1)+IF(AP30&gt;AR30,2,"0")+IF(AP30=AR30,1)*IF(AP30+AR30=0,0,1)+IF(AS30&gt;AU30,2,"0")+IF(AS30=AU30,1)*IF(AS30+AU30=0,0,1)</f>
        <v>0</v>
      </c>
      <c r="AW30" s="572">
        <f>SUM(C30,F30,I30,L30,O30,R30,U30,AA30,AD30,AG30,AJ30,AM30,AP30,AS30)</f>
        <v>0</v>
      </c>
      <c r="AX30" s="573" t="s">
        <v>14</v>
      </c>
      <c r="AY30" s="574">
        <f>SUM(E30,H30,K30,N30,Q30,T30,W30,AC30,AF30,AI30,AL30,AO30,AR30,AU30)</f>
        <v>0</v>
      </c>
      <c r="AZ30" s="575">
        <f t="shared" si="4"/>
        <v>0</v>
      </c>
      <c r="BA30" s="576">
        <f>IF(poznámky!AA18=8,poznámky!A19)+IF(poznámky!AA19=8,poznámky!A20)+IF(poznámky!AA20=8,poznámky!A21)+IF(poznámky!AA21=8,poznámky!A22)+IF(poznámky!AA22=8,poznámky!A23)+IF(poznámky!AA23=8,poznámky!A24)+IF(poznámky!AA24=8,poznámky!A25)+IF(poznámky!AA25=8,poznámky!A26)+IF(poznámky!AA26=8,poznámky!A27)+IF(poznámky!AA27=8,poznámky!A28)+IF(poznámky!AA28=8,poznámky!A29)+IF(poznámky!AA29=8,poznámky!A30)+IF(poznámky!AA30=8,poznámky!A31)+IF(poznámky!AA31=8,poznámky!A32)+IF(poznámky!AA32=8,poznámky!A33)</f>
        <v>9</v>
      </c>
      <c r="BB30" s="577" t="s">
        <v>21</v>
      </c>
      <c r="BC30" s="578" t="str">
        <f t="shared" si="5"/>
        <v>Jacky</v>
      </c>
      <c r="BD30" s="509">
        <f>SUM(AV30,'2_ kolo'!BD30)</f>
        <v>4</v>
      </c>
      <c r="BE30" s="510">
        <f>SUM(AW30,'2_ kolo'!BE30)</f>
        <v>138</v>
      </c>
      <c r="BF30" s="511" t="s">
        <v>14</v>
      </c>
      <c r="BG30" s="512">
        <f>SUM(AY30,'2_ kolo'!BG30)</f>
        <v>565</v>
      </c>
      <c r="BH30" s="620">
        <f t="shared" si="6"/>
        <v>-427</v>
      </c>
      <c r="BI30" s="589">
        <f>IF(poznámky!AI18=8,poznámky!A19)+IF(poznámky!AI19=8,poznámky!A20)+IF(poznámky!AI20=8,poznámky!A21)+IF(poznámky!AI21=8,poznámky!A22)+IF(poznámky!AI22=8,poznámky!A23)+IF(poznámky!AI23=8,poznámky!A24)+IF(poznámky!AI24=8,poznámky!A25)+IF(poznámky!AI25=8,poznámky!A26)+IF(poznámky!AI26=8,poznámky!A27)+IF(poznámky!AI27=8,poznámky!A28)+IF(poznámky!AI28=8,poznámky!A29)+IF(poznámky!AI29=8,poznámky!A30)+IF(poznámky!AI30=8,poznámky!A31)+IF(poznámky!AI31=8,poznámky!A32)+IF(poznámky!AI32=8,poznámky!A33)</f>
        <v>8</v>
      </c>
      <c r="BJ30" s="43" t="s">
        <v>21</v>
      </c>
      <c r="BK30" s="619" t="str">
        <f t="shared" si="7"/>
        <v>Jacky</v>
      </c>
      <c r="BM30" s="518" t="s">
        <v>121</v>
      </c>
      <c r="BN30" s="623"/>
      <c r="BO30" s="623"/>
      <c r="BP30" s="517" t="s">
        <v>120</v>
      </c>
    </row>
    <row r="31" spans="1:71" ht="21.75" customHeight="1">
      <c r="A31" s="44">
        <v>9</v>
      </c>
      <c r="B31" s="526" t="str">
        <f>'2_ kolo'!B31</f>
        <v>Šéfík</v>
      </c>
      <c r="C31" s="579"/>
      <c r="D31" s="580" t="s">
        <v>14</v>
      </c>
      <c r="E31" s="581"/>
      <c r="F31" s="595"/>
      <c r="G31" s="596" t="s">
        <v>14</v>
      </c>
      <c r="H31" s="597"/>
      <c r="I31" s="595"/>
      <c r="J31" s="596" t="s">
        <v>14</v>
      </c>
      <c r="K31" s="597"/>
      <c r="L31" s="595"/>
      <c r="M31" s="596" t="s">
        <v>14</v>
      </c>
      <c r="N31" s="597"/>
      <c r="O31" s="579"/>
      <c r="P31" s="580" t="s">
        <v>14</v>
      </c>
      <c r="Q31" s="581"/>
      <c r="R31" s="579"/>
      <c r="S31" s="580" t="s">
        <v>14</v>
      </c>
      <c r="T31" s="581"/>
      <c r="U31" s="579"/>
      <c r="V31" s="580" t="s">
        <v>14</v>
      </c>
      <c r="W31" s="581"/>
      <c r="X31" s="579"/>
      <c r="Y31" s="580" t="s">
        <v>14</v>
      </c>
      <c r="Z31" s="581"/>
      <c r="AA31" s="647" t="s">
        <v>24</v>
      </c>
      <c r="AB31" s="647"/>
      <c r="AC31" s="647"/>
      <c r="AD31" s="538">
        <f>AC32</f>
        <v>0</v>
      </c>
      <c r="AE31" s="539" t="s">
        <v>14</v>
      </c>
      <c r="AF31" s="535">
        <f>AA32</f>
        <v>0</v>
      </c>
      <c r="AG31" s="60">
        <f>AC33</f>
        <v>0</v>
      </c>
      <c r="AH31" s="61" t="s">
        <v>14</v>
      </c>
      <c r="AI31" s="84">
        <f>AA33</f>
        <v>0</v>
      </c>
      <c r="AJ31" s="60">
        <f>AC34</f>
        <v>0</v>
      </c>
      <c r="AK31" s="61" t="s">
        <v>14</v>
      </c>
      <c r="AL31" s="62">
        <f>AA34</f>
        <v>0</v>
      </c>
      <c r="AM31" s="60">
        <f>AC35</f>
        <v>0</v>
      </c>
      <c r="AN31" s="61" t="s">
        <v>14</v>
      </c>
      <c r="AO31" s="62">
        <f>AA35</f>
        <v>0</v>
      </c>
      <c r="AP31" s="60">
        <f>AC36</f>
        <v>0</v>
      </c>
      <c r="AQ31" s="61" t="s">
        <v>14</v>
      </c>
      <c r="AR31" s="84">
        <f>AA36</f>
        <v>0</v>
      </c>
      <c r="AS31" s="60">
        <f>AC37</f>
        <v>0</v>
      </c>
      <c r="AT31" s="61" t="s">
        <v>14</v>
      </c>
      <c r="AU31" s="62">
        <f>AA37</f>
        <v>0</v>
      </c>
      <c r="AV31" s="571">
        <f>IF(C31&gt;E31,2,"0")+IF(C31=E31,1)*IF(C31+E31=0,0,1)+IF(F31&gt;H31,2,"0")+IF(F31=H31,1)*IF(F31+H31=0,0,1)+IF(I31&gt;K31,2,"0")+IF(I31=K31,1)*IF(I31+K31=0,0,1)+IF(L31&gt;N31,2,"0")+IF(L31=N31,1)*IF(L31+N31=0,0,1)+IF(O31&gt;Q31,2,"0")+IF(O31=Q31,1)*IF(O31+Q31=0,0,1)+IF(R31&gt;T31,2,"0")+IF(R31=T31,1)*IF(R31+T31=0,0,1)+IF(U31&gt;W31,2,"0")+IF(U31=W31,1)*IF(U31+W31=0,0,1)+IF(X31&gt;Z31,2,"0")+IF(X31=Z31,1)*IF(X31+Z31=0,0,1)+IF(AD31&gt;AF31,2,"0")+IF(AD31=AF31,1)*IF(AD31+AF31=0,0,1)+IF(AG31&gt;AI31,2,"0")+IF(AG31=AI31,1)*IF(AG31+AI31=0,0,1)+IF(AJ31&gt;AL31,2,"0")+IF(AJ31=AL31,1)*IF(AJ31+AL31=0,0,1)+IF(AM31&gt;AO31,2,"0")+IF(AM31=AO31,1)*IF(AM31+AO31=0,0,1)+IF(AP31&gt;AR31,2,"0")+IF(AP31=AR31,1)*IF(AP31+AR31=0,0,1)+IF(AS31&gt;AU31,2,"0")+IF(AS31=AU31,1)*IF(AS31+AU31=0,0,1)</f>
        <v>0</v>
      </c>
      <c r="AW31" s="572">
        <f>SUM(C31,F31,I31,L31,O31,R31,U31,X31,AD31,AG31,AJ31,AM31,AP31,AS31)</f>
        <v>0</v>
      </c>
      <c r="AX31" s="573" t="s">
        <v>14</v>
      </c>
      <c r="AY31" s="574">
        <f>SUM(E31,H31,K31,N31,Q31,T31,W31,Z31,AF31,AI31,AL31,AO31,AR31,AU31)</f>
        <v>0</v>
      </c>
      <c r="AZ31" s="575">
        <f t="shared" si="4"/>
        <v>0</v>
      </c>
      <c r="BA31" s="576">
        <f>IF(poznámky!AA18=9,poznámky!A19)+IF(poznámky!AA19=9,poznámky!A20)+IF(poznámky!AA20=9,poznámky!A21)+IF(poznámky!AA21=9,poznámky!A22)+IF(poznámky!AA22=9,poznámky!A23)+IF(poznámky!AA23=9,poznámky!A24)+IF(poznámky!AA24=9,poznámky!A25)+IF(poznámky!AA25=9,poznámky!A26)+IF(poznámky!AA26=9,poznámky!A27)+IF(poznámky!AA27=9,poznámky!A28)+IF(poznámky!AA28=9,poznámky!A29)+IF(poznámky!AA29=9,poznámky!A30)+IF(poznámky!AA30=9,poznámky!A31)+IF(poznámky!AA31=9,poznámky!A32)+IF(poznámky!AA32=9,poznámky!A33)</f>
        <v>5</v>
      </c>
      <c r="BB31" s="577" t="s">
        <v>21</v>
      </c>
      <c r="BC31" s="578" t="str">
        <f t="shared" si="5"/>
        <v>Šéfík</v>
      </c>
      <c r="BD31" s="509">
        <f>SUM(AV31,'2_ kolo'!BD31)</f>
        <v>8</v>
      </c>
      <c r="BE31" s="510">
        <f>SUM(AW31,'2_ kolo'!BE31)</f>
        <v>116</v>
      </c>
      <c r="BF31" s="511" t="s">
        <v>14</v>
      </c>
      <c r="BG31" s="512">
        <f>SUM(AY31,'2_ kolo'!BG31)</f>
        <v>108</v>
      </c>
      <c r="BH31" s="620">
        <f t="shared" si="6"/>
        <v>8</v>
      </c>
      <c r="BI31" s="589">
        <f>IF(poznámky!AI18=9,poznámky!A19)+IF(poznámky!AI19=9,poznámky!A20)+IF(poznámky!AI20=9,poznámky!A21)+IF(poznámky!AI21=9,poznámky!A22)+IF(poznámky!AI22=9,poznámky!A23)+IF(poznámky!AI23=9,poznámky!A24)+IF(poznámky!AI24=9,poznámky!A25)+IF(poznámky!AI25=9,poznámky!A26)+IF(poznámky!AI26=9,poznámky!A27)+IF(poznámky!AI27=9,poznámky!A28)+IF(poznámky!AI28=9,poznámky!A29)+IF(poznámky!AI29=9,poznámky!A30)+IF(poznámky!AI30=9,poznámky!A31)+IF(poznámky!AI31=9,poznámky!A32)+IF(poznámky!AI32=9,poznámky!A33)</f>
        <v>7</v>
      </c>
      <c r="BJ31" s="43" t="s">
        <v>21</v>
      </c>
      <c r="BK31" s="36" t="str">
        <f t="shared" si="7"/>
        <v>Šéfík</v>
      </c>
      <c r="BM31" s="383"/>
    </row>
    <row r="32" spans="1:71" ht="21.75" customHeight="1">
      <c r="A32" s="44">
        <v>10</v>
      </c>
      <c r="B32" s="627" t="str">
        <f>'2_ kolo'!B32</f>
        <v>Dominik</v>
      </c>
      <c r="C32" s="538"/>
      <c r="D32" s="539" t="s">
        <v>14</v>
      </c>
      <c r="E32" s="535"/>
      <c r="F32" s="538"/>
      <c r="G32" s="539" t="s">
        <v>14</v>
      </c>
      <c r="H32" s="535"/>
      <c r="I32" s="538"/>
      <c r="J32" s="539" t="s">
        <v>14</v>
      </c>
      <c r="K32" s="535"/>
      <c r="L32" s="538"/>
      <c r="M32" s="539" t="s">
        <v>14</v>
      </c>
      <c r="N32" s="535"/>
      <c r="O32" s="538"/>
      <c r="P32" s="539" t="s">
        <v>14</v>
      </c>
      <c r="Q32" s="535"/>
      <c r="R32" s="538"/>
      <c r="S32" s="539" t="s">
        <v>14</v>
      </c>
      <c r="T32" s="535"/>
      <c r="U32" s="538"/>
      <c r="V32" s="539" t="s">
        <v>14</v>
      </c>
      <c r="W32" s="535"/>
      <c r="X32" s="538"/>
      <c r="Y32" s="539" t="s">
        <v>14</v>
      </c>
      <c r="Z32" s="535"/>
      <c r="AA32" s="538"/>
      <c r="AB32" s="539" t="s">
        <v>14</v>
      </c>
      <c r="AC32" s="535"/>
      <c r="AD32" s="647" t="s">
        <v>15</v>
      </c>
      <c r="AE32" s="647"/>
      <c r="AF32" s="647"/>
      <c r="AG32" s="60">
        <f>AF33</f>
        <v>0</v>
      </c>
      <c r="AH32" s="61" t="s">
        <v>14</v>
      </c>
      <c r="AI32" s="84">
        <f>AD33</f>
        <v>0</v>
      </c>
      <c r="AJ32" s="60">
        <f>AF34</f>
        <v>0</v>
      </c>
      <c r="AK32" s="61" t="s">
        <v>14</v>
      </c>
      <c r="AL32" s="62">
        <f>AD34</f>
        <v>0</v>
      </c>
      <c r="AM32" s="60">
        <f>AF35</f>
        <v>0</v>
      </c>
      <c r="AN32" s="61" t="s">
        <v>14</v>
      </c>
      <c r="AO32" s="62">
        <f>AD35</f>
        <v>0</v>
      </c>
      <c r="AP32" s="60">
        <f>AF36</f>
        <v>0</v>
      </c>
      <c r="AQ32" s="61" t="s">
        <v>14</v>
      </c>
      <c r="AR32" s="84">
        <f>AD36</f>
        <v>0</v>
      </c>
      <c r="AS32" s="60">
        <f>AF37</f>
        <v>0</v>
      </c>
      <c r="AT32" s="61" t="s">
        <v>14</v>
      </c>
      <c r="AU32" s="62">
        <f>AD37</f>
        <v>0</v>
      </c>
      <c r="AV32" s="571">
        <f>IF(C32=E32,1)*IF(C32+E32=0,0,1)+IF(C32&gt;E32,2,"0")+IF(F32&gt;H32,2,"0")+IF(F32=H32,1)*IF(F32+H32=0,0,1)+IF(I32&gt;K32,2,"0")+IF(I32=K32,1)*IF(I32+K32=0,0,1)+IF(L32&gt;N32,2,"0")+IF(L32=N32,1)*IF(L32+N32=0,0,1)+IF(O32&gt;Q32,2,"0")+IF(O32=Q32,1)*IF(O32+Q32=0,0,1)+IF(R32&gt;T32,2,"0")+IF(R32=T32,1)*IF(R32+T32=0,0,1)+IF(U32&gt;W32,2,"0")+IF(U32=W32,1)*IF(U32+W32=0,0,1)+IF(X32&gt;Z32,2,"0")+IF(X32=Z32,1)*IF(X32+Z32=0,0,1)+IF(AA32&gt;AC32,2,"0")+IF(AA32=AC32,1)*IF(AA32+AC32=0,0,1)+IF(AG32&gt;AI32,2,"0")+IF(AG32=AI32,1)*IF(AG32+AI32=0,0,1)+IF(AJ32&gt;AL32,2,"0")+IF(AJ32=AL32,1)*IF(AJ32+AL32=0,0,1)+IF(AM32&gt;AO32,2,"0")+IF(AM32=AO32,1)*IF(AM32+AO32=0,0,1)+IF(AP32&gt;AR32,2,"0")+IF(AP32=AR32,1)*IF(AP32+AR32=0,0,1)+IF(AS32&gt;AU32,2,"0")+IF(AS32=AU32,1)*IF(AS32+AU32=0,0,1)</f>
        <v>0</v>
      </c>
      <c r="AW32" s="572">
        <f>SUM(C32,F32,I32,L32,O32,R32,U32,X32,AA32,AG32,AJ32,AM32,AP32,AS32)</f>
        <v>0</v>
      </c>
      <c r="AX32" s="573" t="s">
        <v>14</v>
      </c>
      <c r="AY32" s="574">
        <f>SUM(E32,H32,K32,N32,Q32,T32,W32,Z32,AC32,AI32,AL32,AO32,AR32,AU32)</f>
        <v>0</v>
      </c>
      <c r="AZ32" s="575">
        <f t="shared" si="4"/>
        <v>0</v>
      </c>
      <c r="BA32" s="576">
        <f>IF(poznámky!AA18=10,poznámky!A19)+IF(poznámky!AA19=10,poznámky!A20)+IF(poznámky!AA20=10,poznámky!A21)+IF(poznámky!AA21=10,poznámky!A22)+IF(poznámky!AA22=10,poznámky!A23)+IF(poznámky!AA23=10,poznámky!A24)+IF(poznámky!AA24=10,poznámky!A25)+IF(poznámky!AA25=10,poznámky!A26)+IF(poznámky!AA26=10,poznámky!A27)+IF(poznámky!AA27=10,poznámky!A28)+IF(poznámky!AA28=10,poznámky!A29)+IF(poznámky!AA29=10,poznámky!A30)+IF(poznámky!AA30=10,poznámky!A31)+IF(poznámky!AA31=10,poznámky!A32)+IF(poznámky!AA32=10,poznámky!A33)</f>
        <v>10</v>
      </c>
      <c r="BB32" s="577" t="s">
        <v>21</v>
      </c>
      <c r="BC32" s="578" t="str">
        <f t="shared" si="5"/>
        <v>Dominik</v>
      </c>
      <c r="BD32" s="566">
        <f>SUM(AV32,'2_ kolo'!BD32)</f>
        <v>0</v>
      </c>
      <c r="BE32" s="492">
        <f>SUM(AW32,'2_ kolo'!BE32)</f>
        <v>0</v>
      </c>
      <c r="BF32" s="493" t="s">
        <v>14</v>
      </c>
      <c r="BG32" s="494">
        <f>SUM(AY32,'2_ kolo'!BG32)</f>
        <v>0</v>
      </c>
      <c r="BH32" s="567">
        <f t="shared" si="6"/>
        <v>0</v>
      </c>
      <c r="BI32" s="568">
        <f>IF(poznámky!AI18=10,poznámky!A19)+IF(poznámky!AI19=10,poznámky!A20)+IF(poznámky!AI20=10,poznámky!A21)+IF(poznámky!AI21=10,poznámky!A22)+IF(poznámky!AI22=10,poznámky!A23)+IF(poznámky!AI23=10,poznámky!A24)+IF(poznámky!AI24=10,poznámky!A25)+IF(poznámky!AI25=10,poznámky!A26)+IF(poznámky!AI26=10,poznámky!A27)+IF(poznámky!AI27=10,poznámky!A28)+IF(poznámky!AI28=10,poznámky!A29)+IF(poznámky!AI29=10,poznámky!A30)+IF(poznámky!AI30=10,poznámky!A31)+IF(poznámky!AI31=10,poznámky!A32)+IF(poznámky!AI32=10,poznámky!A33)</f>
        <v>10</v>
      </c>
      <c r="BJ32" s="569" t="s">
        <v>21</v>
      </c>
      <c r="BK32" s="570" t="str">
        <f t="shared" si="7"/>
        <v>Dominik</v>
      </c>
      <c r="BM32" s="383"/>
    </row>
    <row r="33" spans="1:71" ht="21.75" customHeight="1">
      <c r="A33" s="44">
        <v>11</v>
      </c>
      <c r="B33" s="366">
        <f>'2_ kolo'!B33</f>
        <v>0</v>
      </c>
      <c r="C33" s="175"/>
      <c r="D33" s="61" t="s">
        <v>14</v>
      </c>
      <c r="E33" s="84"/>
      <c r="F33" s="175"/>
      <c r="G33" s="61" t="s">
        <v>14</v>
      </c>
      <c r="H33" s="84"/>
      <c r="I33" s="175"/>
      <c r="J33" s="61" t="s">
        <v>14</v>
      </c>
      <c r="K33" s="84"/>
      <c r="L33" s="175"/>
      <c r="M33" s="61" t="s">
        <v>14</v>
      </c>
      <c r="N33" s="84"/>
      <c r="O33" s="175"/>
      <c r="P33" s="61" t="s">
        <v>14</v>
      </c>
      <c r="Q33" s="84"/>
      <c r="R33" s="175"/>
      <c r="S33" s="61" t="s">
        <v>14</v>
      </c>
      <c r="T33" s="84"/>
      <c r="U33" s="175"/>
      <c r="V33" s="61" t="s">
        <v>14</v>
      </c>
      <c r="W33" s="84"/>
      <c r="X33" s="175"/>
      <c r="Y33" s="61" t="s">
        <v>14</v>
      </c>
      <c r="Z33" s="84"/>
      <c r="AA33" s="175"/>
      <c r="AB33" s="61" t="s">
        <v>14</v>
      </c>
      <c r="AC33" s="84"/>
      <c r="AD33" s="60"/>
      <c r="AE33" s="61" t="s">
        <v>14</v>
      </c>
      <c r="AF33" s="84"/>
      <c r="AG33" s="647"/>
      <c r="AH33" s="647"/>
      <c r="AI33" s="647"/>
      <c r="AJ33" s="60">
        <f>AI34</f>
        <v>0</v>
      </c>
      <c r="AK33" s="61" t="s">
        <v>14</v>
      </c>
      <c r="AL33" s="62">
        <f>AG34</f>
        <v>0</v>
      </c>
      <c r="AM33" s="60">
        <f>AI35</f>
        <v>0</v>
      </c>
      <c r="AN33" s="61" t="s">
        <v>14</v>
      </c>
      <c r="AO33" s="62">
        <f>AG35</f>
        <v>0</v>
      </c>
      <c r="AP33" s="60">
        <f>AI36</f>
        <v>0</v>
      </c>
      <c r="AQ33" s="61" t="s">
        <v>14</v>
      </c>
      <c r="AR33" s="85">
        <f>AG36</f>
        <v>0</v>
      </c>
      <c r="AS33" s="60">
        <f>AI37</f>
        <v>0</v>
      </c>
      <c r="AT33" s="61" t="s">
        <v>14</v>
      </c>
      <c r="AU33" s="62">
        <f>AG37</f>
        <v>0</v>
      </c>
      <c r="AV33" s="571">
        <f>IF(C33&gt;E33,2,"0")+IF(C33=E33,1)*IF(C33+E33=0,0,1)+IF(F33&gt;H33,2,"0")+IF(F33=H33,1)*IF(F33+H33=0,0,1)+IF(I33&gt;K33,2,"0")+IF(I33=K33,1)*IF(I33+K33=0,0,1)+IF(L33&gt;N33,2,"0")+IF(L33=N33,1)*IF(L33+N33=0,0,1)+IF(O33&gt;Q33,2,"0")+IF(O33=Q33,1)*IF(O33+Q33=0,0,1)+IF(R33&gt;T33,2,"0")+IF(R33=T33,1)*IF(R33+T33=0,0,1)+IF(U33&gt;W33,2,"0")+IF(U33=W33,1)*IF(U33+W33=0,0,1)+IF(X33&gt;Z33,2,"0")+IF(X33=Z33,1)*IF(X33+Z33=0,0,1)+IF(AA33&gt;AC33,2,"0")+IF(AA33=AC33,1)*IF(AA33+AC33=0,0,1)+IF(AD33&gt;AF33,2,"0")+IF(AD33=AF33,1)*IF(AD33+AF33=0,0,1)+IF(AJ33&gt;AL33,2,"0")+IF(AJ33=AL33,1)*IF(AJ33+AL33=0,0,1)+IF(AM33&gt;AO33,2,"0")+IF(AM33=AO33,1)*IF(AM33+AO33=0,0,1)+IF(AP33&gt;AR33,2,"0")+IF(AP33=AR33,1)*IF(AP33+AR33=0,0,1)+IF(AS33&gt;AU33,2,"0")+IF(AS33=AU33,1)*IF(AS33+AU33=0,0,1)</f>
        <v>0</v>
      </c>
      <c r="AW33" s="572">
        <f>SUM(C33,F33,I33,L33,O33,R33,U33,X33,AA33,AD33,AJ33,AM33,AP33,AS33)</f>
        <v>0</v>
      </c>
      <c r="AX33" s="573" t="s">
        <v>14</v>
      </c>
      <c r="AY33" s="574">
        <f>SUM(E33,H33,K33,N33,Q33,T33,W33,Z33,AC33,AF33,AL33,AO33,AR33,AU33)</f>
        <v>0</v>
      </c>
      <c r="AZ33" s="575">
        <f t="shared" si="4"/>
        <v>0</v>
      </c>
      <c r="BA33" s="576">
        <f>IF(poznámky!AA18=11,poznámky!A19)+IF(poznámky!AA19=11,poznámky!A20)+IF(poznámky!AA20=11,poznámky!A21)+IF(poznámky!AA21=11,poznámky!A22)+IF(poznámky!AA22=11,poznámky!A23)+IF(poznámky!AA23=11,poznámky!A24)+IF(poznámky!AA24=11,poznámky!A25)+IF(poznámky!AA25=11,poznámky!A26)+IF(poznámky!AA26=11,poznámky!A27)+IF(poznámky!AA27=11,poznámky!A28)+IF(poznámky!AA28=11,poznámky!A29)+IF(poznámky!AA29=11,poznámky!A30)+IF(poznámky!AA30=11,poznámky!A31)+IF(poznámky!AA31=11,poznámky!A32)+IF(poznámky!AA32=11,poznámky!A33)</f>
        <v>11</v>
      </c>
      <c r="BB33" s="577" t="s">
        <v>21</v>
      </c>
      <c r="BC33" s="578">
        <f t="shared" si="5"/>
        <v>0</v>
      </c>
      <c r="BD33" s="566">
        <f>SUM(AV33,'2_ kolo'!BD33)</f>
        <v>0</v>
      </c>
      <c r="BE33" s="492">
        <f>SUM(AW33,'2_ kolo'!BE33)</f>
        <v>0</v>
      </c>
      <c r="BF33" s="493" t="s">
        <v>14</v>
      </c>
      <c r="BG33" s="494">
        <f>SUM(AY33,'2_ kolo'!BG33)</f>
        <v>0</v>
      </c>
      <c r="BH33" s="567">
        <f t="shared" si="6"/>
        <v>0</v>
      </c>
      <c r="BI33" s="568">
        <f>IF(poznámky!AI18=11,poznámky!A19)+IF(poznámky!AI19=11,poznámky!A20)+IF(poznámky!AI20=11,poznámky!A21)+IF(poznámky!AI21=11,poznámky!A22)+IF(poznámky!AI22=11,poznámky!A23)+IF(poznámky!AI23=11,poznámky!A24)+IF(poznámky!AI24=11,poznámky!A25)+IF(poznámky!AI25=11,poznámky!A26)+IF(poznámky!AI26=11,poznámky!A27)+IF(poznámky!AI27=11,poznámky!A28)+IF(poznámky!AI28=11,poznámky!A29)+IF(poznámky!AI29=11,poznámky!A30)+IF(poznámky!AI30=11,poznámky!A31)+IF(poznámky!AI31=11,poznámky!A32)+IF(poznámky!AI32=11,poznámky!A33)</f>
        <v>11</v>
      </c>
      <c r="BJ33" s="569" t="s">
        <v>21</v>
      </c>
      <c r="BK33" s="570">
        <f t="shared" si="7"/>
        <v>0</v>
      </c>
      <c r="BM33" s="383"/>
    </row>
    <row r="34" spans="1:71" ht="21.75" customHeight="1">
      <c r="A34" s="44">
        <v>12</v>
      </c>
      <c r="B34" s="366">
        <f>'2_ kolo'!B34</f>
        <v>0</v>
      </c>
      <c r="C34" s="60"/>
      <c r="D34" s="61" t="s">
        <v>14</v>
      </c>
      <c r="E34" s="84"/>
      <c r="F34" s="60"/>
      <c r="G34" s="61" t="s">
        <v>14</v>
      </c>
      <c r="H34" s="84"/>
      <c r="I34" s="60"/>
      <c r="J34" s="61" t="s">
        <v>14</v>
      </c>
      <c r="K34" s="84"/>
      <c r="L34" s="60"/>
      <c r="M34" s="61" t="s">
        <v>14</v>
      </c>
      <c r="N34" s="84"/>
      <c r="O34" s="60"/>
      <c r="P34" s="61" t="s">
        <v>14</v>
      </c>
      <c r="Q34" s="84"/>
      <c r="R34" s="60"/>
      <c r="S34" s="61" t="s">
        <v>14</v>
      </c>
      <c r="T34" s="84"/>
      <c r="U34" s="60"/>
      <c r="V34" s="61" t="s">
        <v>14</v>
      </c>
      <c r="W34" s="84"/>
      <c r="X34" s="60"/>
      <c r="Y34" s="61" t="s">
        <v>14</v>
      </c>
      <c r="Z34" s="84"/>
      <c r="AA34" s="60"/>
      <c r="AB34" s="61" t="s">
        <v>14</v>
      </c>
      <c r="AC34" s="84"/>
      <c r="AD34" s="60"/>
      <c r="AE34" s="61" t="s">
        <v>14</v>
      </c>
      <c r="AF34" s="84"/>
      <c r="AG34" s="60"/>
      <c r="AH34" s="61" t="s">
        <v>14</v>
      </c>
      <c r="AI34" s="84"/>
      <c r="AJ34" s="646">
        <v>2</v>
      </c>
      <c r="AK34" s="646"/>
      <c r="AL34" s="675"/>
      <c r="AM34" s="175">
        <f>AL35</f>
        <v>0</v>
      </c>
      <c r="AN34" s="61" t="s">
        <v>14</v>
      </c>
      <c r="AO34" s="85">
        <f>AJ35</f>
        <v>0</v>
      </c>
      <c r="AP34" s="175">
        <f>AL36</f>
        <v>0</v>
      </c>
      <c r="AQ34" s="61" t="s">
        <v>14</v>
      </c>
      <c r="AR34" s="84">
        <f>AJ36</f>
        <v>0</v>
      </c>
      <c r="AS34" s="60">
        <f>AL37</f>
        <v>0</v>
      </c>
      <c r="AT34" s="61" t="s">
        <v>14</v>
      </c>
      <c r="AU34" s="64">
        <f>AJ37</f>
        <v>0</v>
      </c>
      <c r="AV34" s="144">
        <f>IF(C34&gt;E34,2,"0")+IF(C34=E34,1)*IF(C34+E34=0,0,1)+IF(F34&gt;H34,2,"0")+IF(F34=H34,1)*IF(F34+H34=0,0,1)+IF(I34&gt;K34,2,"0")+IF(I34=K34,1)*IF(I34+K34=0,0,1)+IF(L34&gt;N34,2,"0")+IF(L34=N34,1)*IF(L34+N34=0,0,1)+IF(O34&gt;Q34,2,"0")+IF(O34=Q34,1)*IF(O34+Q34=0,0,1)+IF(R34&gt;T34,2,"0")+IF(R34=T34,1)*IF(R34+T34=0,0,1)+IF(U34&gt;W34,2,"0")+IF(U34=W34,1)*IF(U34+W34=0,0,1)+IF(X34&gt;Z34,2,"0")+IF(X34=Z34,1)*IF(X34+Z34=0,0,1)+IF(AA34&gt;AC34,2,"0")+IF(AA34=AC34,1)*IF(AA34+AC34=0,0,1)+IF(AD34&gt;AF34,2,"0")+IF(AD34=AF34,1)*IF(AD34+AF34=0,0,1)+IF(AG34&gt;AI34,2,"0")+IF(AG34=AI34,1)*IF(AG34+AI34=0,0,1)+IF(AM34&gt;AO34,2,"0")+IF(AM34=AO34,1)*IF(AM34+AO34=0,0,1)+IF(AP34&gt;AR34,2,"0")+IF(AP34=AR34,1)*IF(AP34+AR34=0,0,1)+IF(AS34&gt;AU34,2,"0")+IF(AS34=AU34,1)*IF(AS34+AU34=0,0,1)</f>
        <v>0</v>
      </c>
      <c r="AW34" s="145">
        <f>SUM(C34,F34,I34,L34,O34,R34,U34,X34,AA34,AD34,AG34,AM34,AP34,AS34)</f>
        <v>0</v>
      </c>
      <c r="AX34" s="207" t="s">
        <v>14</v>
      </c>
      <c r="AY34" s="147">
        <f>SUM(E34,H34,K34,N34,Q34,T34,W34,Z34,AC34,AF34,AI34,AO34,AR34,AU34)</f>
        <v>0</v>
      </c>
      <c r="AZ34" s="208">
        <f>AW34-AY34</f>
        <v>0</v>
      </c>
      <c r="BA34" s="353">
        <f>IF(poznámky!AA18=12,poznámky!A19)+IF(poznámky!AA19=12,poznámky!A20)+IF(poznámky!AA20=12,poznámky!A21)+IF(poznámky!AA21=12,poznámky!A22)+IF(poznámky!AA22=12,poznámky!A23)+IF(poznámky!AA23=12,poznámky!A24)+IF(poznámky!AA24=12,poznámky!A25)+IF(poznámky!AA25=12,poznámky!A26)+IF(poznámky!AA26=12,poznámky!A27)+IF(poznámky!AA27=12,poznámky!A28)+IF(poznámky!AA28=12,poznámky!A29)+IF(poznámky!AA29=12,poznámky!A30)+IF(poznámky!AA30=12,poznámky!A31)+IF(poznámky!AA31=12,poznámky!A32)+IF(poznámky!AA32=12,poznámky!A33)</f>
        <v>12</v>
      </c>
      <c r="BB34" s="149" t="s">
        <v>21</v>
      </c>
      <c r="BC34" s="150">
        <f t="shared" si="5"/>
        <v>0</v>
      </c>
      <c r="BD34" s="566">
        <f>SUM(AV34,'2_ kolo'!BD34)</f>
        <v>0</v>
      </c>
      <c r="BE34" s="492">
        <f>SUM(AW34,'2_ kolo'!BE34)</f>
        <v>0</v>
      </c>
      <c r="BF34" s="493" t="s">
        <v>14</v>
      </c>
      <c r="BG34" s="494">
        <f>SUM(AY34,'2_ kolo'!BG34)</f>
        <v>0</v>
      </c>
      <c r="BH34" s="567">
        <f t="shared" si="6"/>
        <v>0</v>
      </c>
      <c r="BI34" s="568">
        <f>IF(poznámky!AI18=12,poznámky!A19)+IF(poznámky!AI19=12,poznámky!A20)+IF(poznámky!AI20=12,poznámky!A21)+IF(poznámky!AI21=12,poznámky!A22)+IF(poznámky!AI22=12,poznámky!A23)+IF(poznámky!AI23=12,poznámky!A24)+IF(poznámky!AI24=12,poznámky!A25)+IF(poznámky!AI25=12,poznámky!A26)+IF(poznámky!AI26=12,poznámky!A27)+IF(poznámky!AI27=12,poznámky!A28)+IF(poznámky!AI28=12,poznámky!A29)+IF(poznámky!AI29=12,poznámky!A30)+IF(poznámky!AI30=12,poznámky!A31)+IF(poznámky!AI31=12,poznámky!A32)+IF(poznámky!AI32=12,poznámky!A33)</f>
        <v>12</v>
      </c>
      <c r="BJ34" s="66" t="s">
        <v>21</v>
      </c>
      <c r="BK34" s="67">
        <f t="shared" si="7"/>
        <v>0</v>
      </c>
      <c r="BM34" s="383"/>
    </row>
    <row r="35" spans="1:71" ht="21.75" customHeight="1">
      <c r="A35" s="44">
        <v>13</v>
      </c>
      <c r="B35" s="366">
        <f>'2_ kolo'!B35</f>
        <v>0</v>
      </c>
      <c r="C35" s="195"/>
      <c r="D35" s="81" t="s">
        <v>14</v>
      </c>
      <c r="E35" s="196"/>
      <c r="F35" s="195"/>
      <c r="G35" s="81" t="s">
        <v>14</v>
      </c>
      <c r="H35" s="196"/>
      <c r="I35" s="195"/>
      <c r="J35" s="81" t="s">
        <v>14</v>
      </c>
      <c r="K35" s="196"/>
      <c r="L35" s="195"/>
      <c r="M35" s="81" t="s">
        <v>14</v>
      </c>
      <c r="N35" s="196"/>
      <c r="O35" s="195"/>
      <c r="P35" s="81" t="s">
        <v>14</v>
      </c>
      <c r="Q35" s="196"/>
      <c r="R35" s="195"/>
      <c r="S35" s="81" t="s">
        <v>14</v>
      </c>
      <c r="T35" s="196"/>
      <c r="U35" s="195"/>
      <c r="V35" s="81" t="s">
        <v>14</v>
      </c>
      <c r="W35" s="196"/>
      <c r="X35" s="195"/>
      <c r="Y35" s="81" t="s">
        <v>14</v>
      </c>
      <c r="Z35" s="196"/>
      <c r="AA35" s="195"/>
      <c r="AB35" s="81" t="s">
        <v>14</v>
      </c>
      <c r="AC35" s="196"/>
      <c r="AD35" s="195"/>
      <c r="AE35" s="81" t="s">
        <v>14</v>
      </c>
      <c r="AF35" s="196"/>
      <c r="AG35" s="195"/>
      <c r="AH35" s="81" t="s">
        <v>14</v>
      </c>
      <c r="AI35" s="196"/>
      <c r="AJ35" s="195"/>
      <c r="AK35" s="81" t="s">
        <v>14</v>
      </c>
      <c r="AL35" s="47"/>
      <c r="AM35" s="646">
        <v>0</v>
      </c>
      <c r="AN35" s="646"/>
      <c r="AO35" s="675"/>
      <c r="AP35" s="195">
        <f>AO36</f>
        <v>0</v>
      </c>
      <c r="AQ35" s="81" t="s">
        <v>14</v>
      </c>
      <c r="AR35" s="84">
        <f>AM36</f>
        <v>0</v>
      </c>
      <c r="AS35" s="60">
        <f>AO37</f>
        <v>0</v>
      </c>
      <c r="AT35" s="61" t="s">
        <v>14</v>
      </c>
      <c r="AU35" s="47">
        <f>AM37</f>
        <v>0</v>
      </c>
      <c r="AV35" s="144">
        <f>IF(C35&gt;E35,2,"0")+IF(C35=E35,1)*IF(C35+E35=0,0,1)+IF(F35&gt;H35,2,"0")+IF(F35=H35,1)*IF(F35+H35=0,0,1)+IF(I35&gt;K35,2,"0")+IF(I35=K35,1)*IF(I35+K35=0,0,1)+IF(L35&gt;N35,2,"0")+IF(L35=N35,1)*IF(L35+N35=0,0,1)+IF(O35&gt;Q35,2,"0")+IF(O35=Q35,1)*IF(O35+Q35=0,0,1)+IF(R35&gt;T35,2,"0")+IF(R35=T35,1)*IF(R35+T35=0,0,1)+IF(U35&gt;W35,2,"0")+IF(U35=W35,1)*IF(U35+W35=0,0,1)+IF(X35&gt;Z35,2,"0")+IF(X35=Z35,1)*IF(X35+Z35=0,0,1)+IF(AA35&gt;AC35,2,"0")+IF(AA35=AC35,1)*IF(AA35+AC35=0,0,1)+IF(AD35&gt;AF35,2,"0")+IF(AD35=AF35,1)*IF(AD35+AF35=0,0,1)+IF(AG35&gt;AI35,2,"0")+IF(AG35=AI35,1)*IF(AG35+AI35=0,0,1)+IF(AJ35&gt;AL35,2,"0")+IF(AJ35=AL35,1)*IF(AJ35+AL35=0,0,1)+IF(AP35&gt;AR35,2,"0")+IF(AP35=AR35,1)*IF(AP35+AR35=0,0,1)+IF(AS35&gt;AU35,2,"0")+IF(AS35=AU35,1)*IF(AS35+AU35=0,0,1)</f>
        <v>0</v>
      </c>
      <c r="AW35" s="145">
        <f>SUM(C35,F35,I35,L35,O35,R35,U35,X35,AA35,AD35,AG35,AJ35,AP35,AS35)</f>
        <v>0</v>
      </c>
      <c r="AX35" s="209" t="s">
        <v>14</v>
      </c>
      <c r="AY35" s="147">
        <f>SUM(E35,H35,K35,N35,Q35,T35,W35,Z35,AC35,AF35,AI35,AL35,AR35,AU35)</f>
        <v>0</v>
      </c>
      <c r="AZ35" s="210">
        <f>AW35-AY35</f>
        <v>0</v>
      </c>
      <c r="BA35" s="354">
        <f>IF(poznámky!AA18=13,poznámky!A19)+IF(poznámky!AA19=13,poznámky!A20)+IF(poznámky!AA20=13,poznámky!A21)+IF(poznámky!AA21=13,poznámky!A22)+IF(poznámky!AA22=13,poznámky!A23)+IF(poznámky!AA23=13,poznámky!A24)+IF(poznámky!AA24=13,poznámky!A25)+IF(poznámky!AA25=13,poznámky!A26)+IF(poznámky!AA26=13,poznámky!A27)+IF(poznámky!AA27=13,poznámky!A28)+IF(poznámky!AA28=13,poznámky!A29)+IF(poznámky!AA29=13,poznámky!A30)+IF(poznámky!AA30=13,poznámky!A31)+IF(poznámky!AA31=13,poznámky!A32)+IF(poznámky!AA32=13,poznámky!A33)</f>
        <v>13</v>
      </c>
      <c r="BB35" s="149" t="s">
        <v>21</v>
      </c>
      <c r="BC35" s="150">
        <f t="shared" si="5"/>
        <v>0</v>
      </c>
      <c r="BD35" s="566" t="e">
        <f>SUM(AV35,'2_ kolo'!BD35)</f>
        <v>#VALUE!</v>
      </c>
      <c r="BE35" s="492">
        <f>SUM(AW35,'2_ kolo'!BE35)</f>
        <v>0</v>
      </c>
      <c r="BF35" s="493" t="s">
        <v>14</v>
      </c>
      <c r="BG35" s="494">
        <f>SUM(AY35,'2_ kolo'!BG35)</f>
        <v>0</v>
      </c>
      <c r="BH35" s="567">
        <f t="shared" si="6"/>
        <v>0</v>
      </c>
      <c r="BI35" s="611">
        <f>IF(poznámky!AI18=13,poznámky!A19)+IF(poznámky!AI19=13,poznámky!A20)+IF(poznámky!AI20=13,poznámky!A21)+IF(poznámky!AI21=13,poznámky!A22)+IF(poznámky!AI22=13,poznámky!A23)+IF(poznámky!AI23=13,poznámky!A24)+IF(poznámky!AI24=13,poznámky!A25)+IF(poznámky!AI25=13,poznámky!A26)+IF(poznámky!AI26=13,poznámky!A27)+IF(poznámky!AI27=13,poznámky!A28)+IF(poznámky!AI28=13,poznámky!A29)+IF(poznámky!AI29=13,poznámky!A30)+IF(poznámky!AI30=13,poznámky!A31)+IF(poznámky!AI31=13,poznámky!A32)+IF(poznámky!AI32=13,poznámky!A33)</f>
        <v>13</v>
      </c>
      <c r="BJ35" s="66" t="s">
        <v>21</v>
      </c>
      <c r="BK35" s="67">
        <f t="shared" si="7"/>
        <v>0</v>
      </c>
      <c r="BM35" s="383"/>
    </row>
    <row r="36" spans="1:71" ht="21.75" customHeight="1">
      <c r="A36" s="44">
        <v>14</v>
      </c>
      <c r="B36" s="366">
        <f>'2_ kolo'!B36</f>
        <v>0</v>
      </c>
      <c r="C36" s="195"/>
      <c r="D36" s="81" t="s">
        <v>14</v>
      </c>
      <c r="E36" s="196"/>
      <c r="F36" s="195"/>
      <c r="G36" s="81" t="s">
        <v>14</v>
      </c>
      <c r="H36" s="196"/>
      <c r="I36" s="195"/>
      <c r="J36" s="81" t="s">
        <v>14</v>
      </c>
      <c r="K36" s="196"/>
      <c r="L36" s="195"/>
      <c r="M36" s="81" t="s">
        <v>14</v>
      </c>
      <c r="N36" s="196"/>
      <c r="O36" s="195"/>
      <c r="P36" s="81" t="s">
        <v>14</v>
      </c>
      <c r="Q36" s="196"/>
      <c r="R36" s="195"/>
      <c r="S36" s="81" t="s">
        <v>14</v>
      </c>
      <c r="T36" s="196"/>
      <c r="U36" s="195"/>
      <c r="V36" s="81" t="s">
        <v>14</v>
      </c>
      <c r="W36" s="196"/>
      <c r="X36" s="195"/>
      <c r="Y36" s="81" t="s">
        <v>14</v>
      </c>
      <c r="Z36" s="196"/>
      <c r="AA36" s="195"/>
      <c r="AB36" s="81" t="s">
        <v>14</v>
      </c>
      <c r="AC36" s="196"/>
      <c r="AD36" s="195"/>
      <c r="AE36" s="81" t="s">
        <v>14</v>
      </c>
      <c r="AF36" s="196"/>
      <c r="AG36" s="195"/>
      <c r="AH36" s="81" t="s">
        <v>14</v>
      </c>
      <c r="AI36" s="196"/>
      <c r="AJ36" s="195"/>
      <c r="AK36" s="81" t="s">
        <v>14</v>
      </c>
      <c r="AL36" s="47"/>
      <c r="AM36" s="195"/>
      <c r="AN36" s="81" t="s">
        <v>14</v>
      </c>
      <c r="AO36" s="196"/>
      <c r="AP36" s="646">
        <v>1</v>
      </c>
      <c r="AQ36" s="646"/>
      <c r="AR36" s="647"/>
      <c r="AS36" s="60">
        <f>AR37</f>
        <v>0</v>
      </c>
      <c r="AT36" s="61" t="s">
        <v>14</v>
      </c>
      <c r="AU36" s="47">
        <f>AP37</f>
        <v>0</v>
      </c>
      <c r="AV36" s="144">
        <f>IF(C36&gt;E36,2,"0")+IF(C36=E36,1)*IF(C36+E36=0,0,1)+IF(F36&gt;H36,2,"0")+IF(F36=H36,1)*IF(F36+H36=0,0,1)+IF(I36&gt;K36,2,"0")+IF(I36=K36,1)*IF(I36+K36=0,0,1)+IF(L36&gt;N36,2,"0")+IF(L36=N36,1)*IF(L36+N36=0,0,1)+IF(O36&gt;Q36,2,"0")+IF(O36=Q36,1)*IF(O36+Q36=0,0,1)+IF(R36&gt;T36,2,"0")+IF(R36=T36,1)*IF(R36+T36=0,0,1)+IF(U36&gt;W36,2,"0")+IF(U36=W36,1)*IF(U36+W36=0,0,1)+IF(X36&gt;Z36,2,"0")+IF(X36=Z36,1)*IF(X36+Z36=0,0,1)+IF(AA36&gt;AC36,2,"0")+IF(AA36=AC36,1)*IF(AA36+AC36=0,0,1)+IF(AD36&gt;AF36,2,"0")+IF(AD36=AF36,1)*IF(AD36+AF36=0,0,1)+IF(AG36&gt;AI36,2,"0")+IF(AG36=AI36,1)*IF(AG36+AI36=0,0,1)+IF(AJ36&gt;AL36,2,"0")+IF(AJ36=AL36,1)*IF(AJ36+AL36=0,0,1)+IF(AM36&gt;AO36,2,"0")+IF(AM36=AO36,1)*IF(AM36+AO36=0,0,1)+IF(AS36&gt;AU36,2,"0")+IF(AS36=AU36,1)*IF(AS36+AU36=0,0,1)</f>
        <v>0</v>
      </c>
      <c r="AW36" s="145">
        <f>SUM(C36,F36,I36,L36,O36,R36,U36,X36,AA36,AD36,AG36,AJ36,AM36,AS36)</f>
        <v>0</v>
      </c>
      <c r="AX36" s="209" t="s">
        <v>14</v>
      </c>
      <c r="AY36" s="147">
        <f>SUM(E36,H36,K36,N36,Q36,T36,W36,Z36,AC36,AF36,AI36,AL36,AO36,AU36)</f>
        <v>0</v>
      </c>
      <c r="AZ36" s="210">
        <f>AW36-AY36</f>
        <v>0</v>
      </c>
      <c r="BA36" s="354">
        <f>IF(poznámky!AA18=14,poznámky!A19)+IF(poznámky!AA19=14,poznámky!A20)+IF(poznámky!AA20=14,poznámky!A21)+IF(poznámky!AA21=14,poznámky!A22)+IF(poznámky!AA22=14,poznámky!A23)+IF(poznámky!AA23=14,poznámky!A24)+IF(poznámky!AA24=14,poznámky!A25)+IF(poznámky!AA25=14,poznámky!A26)+IF(poznámky!AA26=14,poznámky!A27)+IF(poznámky!AA27=14,poznámky!A28)+IF(poznámky!AA28=14,poznámky!A29)+IF(poznámky!AA29=14,poznámky!A30)+IF(poznámky!AA30=14,poznámky!A31)+IF(poznámky!AA31=14,poznámky!A32)+IF(poznámky!AA32=14,poznámky!A33)</f>
        <v>14</v>
      </c>
      <c r="BB36" s="149" t="s">
        <v>21</v>
      </c>
      <c r="BC36" s="150">
        <f t="shared" si="5"/>
        <v>0</v>
      </c>
      <c r="BD36" s="566" t="e">
        <f>SUM(AV36,'2_ kolo'!BD36)</f>
        <v>#VALUE!</v>
      </c>
      <c r="BE36" s="492">
        <f>SUM(AW36,'2_ kolo'!BE36)</f>
        <v>0</v>
      </c>
      <c r="BF36" s="493" t="s">
        <v>14</v>
      </c>
      <c r="BG36" s="494">
        <f>SUM(AY36,'2_ kolo'!BG36)</f>
        <v>0</v>
      </c>
      <c r="BH36" s="567">
        <f t="shared" si="6"/>
        <v>0</v>
      </c>
      <c r="BI36" s="612">
        <f>IF(poznámky!AI18=14,poznámky!A19)+IF(poznámky!AI19=14,poznámky!A20)+IF(poznámky!AI20=14,poznámky!A21)+IF(poznámky!AI21=14,poznámky!A22)+IF(poznámky!AI22=14,poznámky!A23)+IF(poznámky!AI23=14,poznámky!A24)+IF(poznámky!AI24=14,poznámky!A25)+IF(poznámky!AI25=14,poznámky!A26)+IF(poznámky!AI26=14,poznámky!A27)+IF(poznámky!AI27=14,poznámky!A28)+IF(poznámky!AI28=14,poznámky!A29)+IF(poznámky!AI29=14,poznámky!A30)+IF(poznámky!AI30=14,poznámky!A31)+IF(poznámky!AI31=14,poznámky!A32)+IF(poznámky!AI32=14,poznámky!A33)</f>
        <v>14</v>
      </c>
      <c r="BJ36" s="66" t="s">
        <v>21</v>
      </c>
      <c r="BK36" s="67">
        <f t="shared" si="7"/>
        <v>0</v>
      </c>
      <c r="BM36" s="383"/>
    </row>
    <row r="37" spans="1:71" ht="21.75" customHeight="1" thickBot="1">
      <c r="A37" s="45">
        <v>15</v>
      </c>
      <c r="B37" s="598">
        <f>'2_ kolo'!B37</f>
        <v>0</v>
      </c>
      <c r="C37" s="53"/>
      <c r="D37" s="54" t="s">
        <v>14</v>
      </c>
      <c r="E37" s="55"/>
      <c r="F37" s="53"/>
      <c r="G37" s="54" t="s">
        <v>14</v>
      </c>
      <c r="H37" s="55"/>
      <c r="I37" s="53"/>
      <c r="J37" s="54" t="s">
        <v>14</v>
      </c>
      <c r="K37" s="55"/>
      <c r="L37" s="53"/>
      <c r="M37" s="54" t="s">
        <v>14</v>
      </c>
      <c r="N37" s="55"/>
      <c r="O37" s="53"/>
      <c r="P37" s="54" t="s">
        <v>14</v>
      </c>
      <c r="Q37" s="55"/>
      <c r="R37" s="53"/>
      <c r="S37" s="54" t="s">
        <v>14</v>
      </c>
      <c r="T37" s="55"/>
      <c r="U37" s="53"/>
      <c r="V37" s="54" t="s">
        <v>14</v>
      </c>
      <c r="W37" s="55"/>
      <c r="X37" s="53"/>
      <c r="Y37" s="54" t="s">
        <v>14</v>
      </c>
      <c r="Z37" s="56"/>
      <c r="AA37" s="53"/>
      <c r="AB37" s="54" t="s">
        <v>14</v>
      </c>
      <c r="AC37" s="55"/>
      <c r="AD37" s="53"/>
      <c r="AE37" s="54" t="s">
        <v>14</v>
      </c>
      <c r="AF37" s="55"/>
      <c r="AG37" s="53"/>
      <c r="AH37" s="54" t="s">
        <v>14</v>
      </c>
      <c r="AI37" s="55"/>
      <c r="AJ37" s="53"/>
      <c r="AK37" s="54" t="s">
        <v>14</v>
      </c>
      <c r="AL37" s="57"/>
      <c r="AM37" s="53"/>
      <c r="AN37" s="54" t="s">
        <v>14</v>
      </c>
      <c r="AO37" s="55"/>
      <c r="AP37" s="53"/>
      <c r="AQ37" s="54" t="s">
        <v>14</v>
      </c>
      <c r="AR37" s="57"/>
      <c r="AS37" s="697">
        <v>2</v>
      </c>
      <c r="AT37" s="697"/>
      <c r="AU37" s="698"/>
      <c r="AV37" s="599">
        <f>IF(C37&gt;E37,2,"0")+IF(C37=E37,1)*IF(C37+E37=0,0,1)+IF(F37&gt;H37,2,"0")+IF(F37=H37,1)*IF(F37+H37=0,0,1)+IF(I37&gt;K37,2,"0")+IF(I37=K37,1)*IF(I37+K37=0,0,1)+IF(L37&gt;N37,2,"0")+IF(L37=N37,1)*IF(L37+N37=0,0,1)+IF(O37&gt;Q37,2,"0")+IF(O37=Q37,1)*IF(O37+Q37=0,0,1)+IF(R37&gt;T37,2,"0")+IF(R37=T37,1)*IF(R37+T37=0,0,1)+IF(U37&gt;W37,2,"0")+IF(U37=W37,1)*IF(U37+W37=0,0,1)+IF(X37&gt;Z37,2,"0")+IF(X37=Z37,1)*IF(X37+Z37=0,0,1)+IF(AA37&gt;AC37,2,"0")+IF(AA37=AC37,1)*IF(AA37+AC37=0,0,1)+IF(AD37&gt;AF37,2,"0")+IF(AD37=AF37,1)*IF(AD37+AF37=0,0,1)+IF(AG37&gt;AI37,2,"0")+IF(AG37=AI37,1)*IF(AG37+AI37=0,0,1)+IF(AJ37&gt;AL37,2,"0")+IF(AJ37=AL37,1)*IF(AJ37+AL37=0,0,1)+IF(AM37&gt;AO37,2,"0")+IF(AM37=AO37,1)*IF(AM37+AO37=0,0,1)+IF(AP37&gt;AR37,2,"0")+IF(AP37=AR37,1)*IF(AP37+AR37=0,0,1)</f>
        <v>0</v>
      </c>
      <c r="AW37" s="225">
        <f>SUM(C37,F37,I37,L37,O37,R37,U37,X37,AA37,AD37,AG37,AJ37,AM37,AP37)</f>
        <v>0</v>
      </c>
      <c r="AX37" s="146" t="s">
        <v>14</v>
      </c>
      <c r="AY37" s="227">
        <f>SUM(E37,H37,K37,N37,Q37,T37,W37,Z37,AC37,AF37,AI37,AL37,AO37,AR37)</f>
        <v>0</v>
      </c>
      <c r="AZ37" s="148">
        <f>AW37-AY37</f>
        <v>0</v>
      </c>
      <c r="BA37" s="355">
        <f>IF(poznámky!AA18=15,poznámky!A19)+IF(poznámky!AA19=15,poznámky!A20)+IF(poznámky!AA20=15,poznámky!A21)+IF(poznámky!AA21=15,poznámky!A22)+IF(poznámky!AA22=15,poznámky!A23)+IF(poznámky!AA23=15,poznámky!A24)+IF(poznámky!AA24=15,poznámky!A25)+IF(poznámky!AA25=15,poznámky!A26)+IF(poznámky!AA26=15,poznámky!A27)+IF(poznámky!AA27=15,poznámky!A28)+IF(poznámky!AA28=15,poznámky!A29)+IF(poznámky!AA29=15,poznámky!A30)+IF(poznámky!AA30=15,poznámky!A31)+IF(poznámky!AA31=15,poznámky!A32)+IF(poznámky!AA32=15,poznámky!A33)</f>
        <v>15</v>
      </c>
      <c r="BB37" s="600" t="s">
        <v>21</v>
      </c>
      <c r="BC37" s="601">
        <f t="shared" si="5"/>
        <v>0</v>
      </c>
      <c r="BD37" s="613" t="e">
        <f>SUM(AV37,'2_ kolo'!BD37)</f>
        <v>#VALUE!</v>
      </c>
      <c r="BE37" s="614">
        <f>SUM(AW37,'2_ kolo'!BE37)</f>
        <v>0</v>
      </c>
      <c r="BF37" s="615" t="s">
        <v>14</v>
      </c>
      <c r="BG37" s="616">
        <f>SUM(AY37,'2_ kolo'!BG37)</f>
        <v>0</v>
      </c>
      <c r="BH37" s="617">
        <f t="shared" si="6"/>
        <v>0</v>
      </c>
      <c r="BI37" s="618">
        <f>IF(poznámky!AI18=15,poznámky!A19)+IF(poznámky!AI19=15,poznámky!A20)+IF(poznámky!AI20=15,poznámky!A21)+IF(poznámky!AI21=15,poznámky!A22)+IF(poznámky!AI22=15,poznámky!A23)+IF(poznámky!AI23=15,poznámky!A24)+IF(poznámky!AI24=15,poznámky!A25)+IF(poznámky!AI25=15,poznámky!A26)+IF(poznámky!AI26=15,poznámky!A27)+IF(poznámky!AI27=15,poznámky!A28)+IF(poznámky!AI28=15,poznámky!A29)+IF(poznámky!AI29=15,poznámky!A30)+IF(poznámky!AI30=15,poznámky!A31)+IF(poznámky!AI31=15,poznámky!A32)+IF(poznámky!AI32=15,poznámky!A33)</f>
        <v>15</v>
      </c>
      <c r="BJ37" s="607" t="s">
        <v>21</v>
      </c>
      <c r="BK37" s="608">
        <f t="shared" si="7"/>
        <v>0</v>
      </c>
      <c r="BM37" s="383"/>
    </row>
    <row r="38" spans="1:71" ht="21.75" customHeight="1" thickTop="1" thickBot="1">
      <c r="A38" s="701" t="s">
        <v>76</v>
      </c>
      <c r="B38" s="701"/>
      <c r="C38" s="701"/>
      <c r="D38" s="701"/>
      <c r="E38" s="701"/>
      <c r="F38" s="701"/>
      <c r="G38" s="701"/>
      <c r="H38" s="701"/>
      <c r="I38" s="701"/>
      <c r="J38" s="701"/>
      <c r="K38" s="701"/>
      <c r="L38" s="701"/>
      <c r="M38" s="701"/>
      <c r="N38" s="701"/>
      <c r="O38" s="701"/>
      <c r="P38" s="701"/>
      <c r="Q38" s="701"/>
      <c r="R38" s="701"/>
      <c r="S38" s="701"/>
      <c r="T38" s="701"/>
      <c r="U38" s="701"/>
      <c r="V38" s="701"/>
      <c r="W38" s="701"/>
      <c r="X38" s="701"/>
      <c r="Y38" s="701"/>
      <c r="Z38" s="701"/>
      <c r="AA38" s="701"/>
      <c r="AB38" s="701"/>
      <c r="AC38" s="701"/>
      <c r="AD38" s="701"/>
      <c r="AE38" s="701"/>
      <c r="AF38" s="701"/>
      <c r="AG38" s="701"/>
      <c r="AH38" s="701"/>
      <c r="AI38" s="701"/>
      <c r="AJ38" s="701"/>
      <c r="AK38" s="701"/>
      <c r="AL38" s="701"/>
      <c r="AM38" s="701"/>
      <c r="AN38" s="701"/>
      <c r="AO38" s="701"/>
      <c r="AP38" s="701"/>
      <c r="AQ38" s="701"/>
      <c r="AR38" s="701"/>
      <c r="AS38" s="701"/>
      <c r="AT38" s="701"/>
      <c r="AU38" s="701"/>
      <c r="AV38" s="701"/>
      <c r="AW38" s="701"/>
      <c r="AX38" s="701"/>
      <c r="AY38" s="701"/>
      <c r="AZ38" s="701"/>
      <c r="BA38" s="701"/>
      <c r="BB38" s="701"/>
      <c r="BC38" s="701"/>
      <c r="BD38" s="609"/>
      <c r="BE38" s="609"/>
      <c r="BF38" s="609"/>
      <c r="BG38" s="609"/>
      <c r="BH38" s="609"/>
      <c r="BI38" s="609"/>
      <c r="BJ38" s="609"/>
      <c r="BK38" s="609"/>
    </row>
    <row r="39" spans="1:71" ht="21.75" customHeight="1" thickTop="1" thickBot="1">
      <c r="A39" s="672" t="s">
        <v>84</v>
      </c>
      <c r="B39" s="673"/>
      <c r="C39" s="673"/>
      <c r="D39" s="673"/>
      <c r="E39" s="673"/>
      <c r="F39" s="673"/>
      <c r="G39" s="673"/>
      <c r="H39" s="673"/>
      <c r="I39" s="673"/>
      <c r="J39" s="673"/>
      <c r="K39" s="673"/>
      <c r="L39" s="673"/>
      <c r="M39" s="673"/>
      <c r="N39" s="673"/>
      <c r="O39" s="673"/>
      <c r="P39" s="673"/>
      <c r="Q39" s="673"/>
      <c r="R39" s="673"/>
      <c r="S39" s="673"/>
      <c r="T39" s="673"/>
      <c r="U39" s="673"/>
      <c r="V39" s="673"/>
      <c r="W39" s="673"/>
      <c r="X39" s="673"/>
      <c r="Y39" s="673"/>
      <c r="Z39" s="673"/>
      <c r="AA39" s="673"/>
      <c r="AB39" s="673"/>
      <c r="AC39" s="673"/>
      <c r="AD39" s="673"/>
      <c r="AE39" s="673"/>
      <c r="AF39" s="673"/>
      <c r="AG39" s="673"/>
      <c r="AH39" s="673"/>
      <c r="AI39" s="673"/>
      <c r="AJ39" s="673"/>
      <c r="AK39" s="673"/>
      <c r="AL39" s="673"/>
      <c r="AM39" s="673"/>
      <c r="AN39" s="673"/>
      <c r="AO39" s="673"/>
      <c r="AP39" s="673"/>
      <c r="AQ39" s="673"/>
      <c r="AR39" s="673"/>
      <c r="AS39" s="673"/>
      <c r="AT39" s="673"/>
      <c r="AU39" s="674"/>
      <c r="AV39" s="699" t="s">
        <v>0</v>
      </c>
      <c r="AW39" s="700"/>
      <c r="AX39" s="700"/>
      <c r="AY39" s="700"/>
      <c r="AZ39" s="700"/>
      <c r="BA39" s="700"/>
      <c r="BB39" s="700"/>
      <c r="BC39" s="700"/>
      <c r="BD39" s="687" t="s">
        <v>19</v>
      </c>
      <c r="BE39" s="673"/>
      <c r="BF39" s="673"/>
      <c r="BG39" s="673"/>
      <c r="BH39" s="673"/>
      <c r="BI39" s="673"/>
      <c r="BJ39" s="673"/>
      <c r="BK39" s="674"/>
      <c r="BM39" s="385"/>
    </row>
    <row r="40" spans="1:71" ht="21.75" customHeight="1" thickBot="1">
      <c r="A40" s="2"/>
      <c r="B40" s="3" t="s">
        <v>25</v>
      </c>
      <c r="C40" s="669">
        <v>1</v>
      </c>
      <c r="D40" s="669"/>
      <c r="E40" s="669"/>
      <c r="F40" s="652">
        <v>2</v>
      </c>
      <c r="G40" s="652"/>
      <c r="H40" s="652"/>
      <c r="I40" s="652">
        <v>3</v>
      </c>
      <c r="J40" s="652"/>
      <c r="K40" s="652"/>
      <c r="L40" s="652">
        <v>4</v>
      </c>
      <c r="M40" s="652"/>
      <c r="N40" s="652"/>
      <c r="O40" s="652">
        <v>5</v>
      </c>
      <c r="P40" s="652"/>
      <c r="Q40" s="652"/>
      <c r="R40" s="652">
        <v>6</v>
      </c>
      <c r="S40" s="652"/>
      <c r="T40" s="652"/>
      <c r="U40" s="652">
        <v>7</v>
      </c>
      <c r="V40" s="652"/>
      <c r="W40" s="652"/>
      <c r="X40" s="652">
        <v>8</v>
      </c>
      <c r="Y40" s="652"/>
      <c r="Z40" s="652"/>
      <c r="AA40" s="652">
        <v>9</v>
      </c>
      <c r="AB40" s="652"/>
      <c r="AC40" s="652"/>
      <c r="AD40" s="652">
        <v>10</v>
      </c>
      <c r="AE40" s="652"/>
      <c r="AF40" s="652"/>
      <c r="AG40" s="652">
        <v>11</v>
      </c>
      <c r="AH40" s="652"/>
      <c r="AI40" s="652"/>
      <c r="AJ40" s="651">
        <v>12</v>
      </c>
      <c r="AK40" s="651"/>
      <c r="AL40" s="652"/>
      <c r="AM40" s="651">
        <v>13</v>
      </c>
      <c r="AN40" s="651"/>
      <c r="AO40" s="652"/>
      <c r="AP40" s="651">
        <v>14</v>
      </c>
      <c r="AQ40" s="651"/>
      <c r="AR40" s="652"/>
      <c r="AS40" s="651">
        <v>15</v>
      </c>
      <c r="AT40" s="651"/>
      <c r="AU40" s="652"/>
      <c r="AV40" s="248">
        <v>16</v>
      </c>
      <c r="AW40" s="702">
        <v>17</v>
      </c>
      <c r="AX40" s="702"/>
      <c r="AY40" s="702"/>
      <c r="AZ40" s="249">
        <v>18</v>
      </c>
      <c r="BA40" s="720">
        <v>19</v>
      </c>
      <c r="BB40" s="721"/>
      <c r="BC40" s="721"/>
      <c r="BD40" s="16">
        <v>20</v>
      </c>
      <c r="BE40" s="690">
        <v>21</v>
      </c>
      <c r="BF40" s="690"/>
      <c r="BG40" s="690"/>
      <c r="BH40" s="16">
        <v>22</v>
      </c>
      <c r="BI40" s="690">
        <v>23</v>
      </c>
      <c r="BJ40" s="709"/>
      <c r="BK40" s="710"/>
      <c r="BM40" s="705" t="s">
        <v>86</v>
      </c>
      <c r="BN40" s="705"/>
      <c r="BO40" s="705"/>
      <c r="BP40" s="705"/>
      <c r="BQ40" s="705"/>
      <c r="BR40" s="705"/>
      <c r="BS40" s="705"/>
    </row>
    <row r="41" spans="1:71" ht="21.75" customHeight="1">
      <c r="A41" s="5"/>
      <c r="B41" s="6" t="s">
        <v>13</v>
      </c>
      <c r="C41" s="722">
        <f>B42</f>
        <v>0</v>
      </c>
      <c r="D41" s="722"/>
      <c r="E41" s="722"/>
      <c r="F41" s="722">
        <f>B43</f>
        <v>0</v>
      </c>
      <c r="G41" s="722"/>
      <c r="H41" s="722"/>
      <c r="I41" s="722">
        <f>B44</f>
        <v>0</v>
      </c>
      <c r="J41" s="722"/>
      <c r="K41" s="722"/>
      <c r="L41" s="722">
        <f>B45</f>
        <v>0</v>
      </c>
      <c r="M41" s="722"/>
      <c r="N41" s="722"/>
      <c r="O41" s="722">
        <f>B46</f>
        <v>0</v>
      </c>
      <c r="P41" s="722"/>
      <c r="Q41" s="722"/>
      <c r="R41" s="722">
        <f>B47</f>
        <v>0</v>
      </c>
      <c r="S41" s="722"/>
      <c r="T41" s="722"/>
      <c r="U41" s="722">
        <f>B48</f>
        <v>0</v>
      </c>
      <c r="V41" s="722"/>
      <c r="W41" s="722"/>
      <c r="X41" s="722">
        <f>B49</f>
        <v>0</v>
      </c>
      <c r="Y41" s="722"/>
      <c r="Z41" s="722"/>
      <c r="AA41" s="722">
        <f>B50</f>
        <v>0</v>
      </c>
      <c r="AB41" s="722"/>
      <c r="AC41" s="722"/>
      <c r="AD41" s="657">
        <f>B51</f>
        <v>0</v>
      </c>
      <c r="AE41" s="657"/>
      <c r="AF41" s="657"/>
      <c r="AG41" s="657">
        <f>B52</f>
        <v>0</v>
      </c>
      <c r="AH41" s="657"/>
      <c r="AI41" s="657"/>
      <c r="AJ41" s="656">
        <f>B53</f>
        <v>0</v>
      </c>
      <c r="AK41" s="656"/>
      <c r="AL41" s="696"/>
      <c r="AM41" s="657">
        <f>B54</f>
        <v>0</v>
      </c>
      <c r="AN41" s="657"/>
      <c r="AO41" s="657"/>
      <c r="AP41" s="656">
        <f>B55</f>
        <v>0</v>
      </c>
      <c r="AQ41" s="656"/>
      <c r="AR41" s="657"/>
      <c r="AS41" s="656">
        <f>B56</f>
        <v>0</v>
      </c>
      <c r="AT41" s="656"/>
      <c r="AU41" s="657"/>
      <c r="AV41" s="445" t="s">
        <v>9</v>
      </c>
      <c r="AW41" s="723" t="s">
        <v>10</v>
      </c>
      <c r="AX41" s="723"/>
      <c r="AY41" s="723"/>
      <c r="AZ41" s="446" t="s">
        <v>11</v>
      </c>
      <c r="BA41" s="724" t="s">
        <v>12</v>
      </c>
      <c r="BB41" s="724"/>
      <c r="BC41" s="724"/>
      <c r="BD41" s="447" t="s">
        <v>9</v>
      </c>
      <c r="BE41" s="725" t="s">
        <v>10</v>
      </c>
      <c r="BF41" s="726"/>
      <c r="BG41" s="727"/>
      <c r="BH41" s="448" t="s">
        <v>11</v>
      </c>
      <c r="BI41" s="747" t="s">
        <v>12</v>
      </c>
      <c r="BJ41" s="748"/>
      <c r="BK41" s="749"/>
      <c r="BM41" s="705"/>
      <c r="BN41" s="705"/>
      <c r="BO41" s="705"/>
      <c r="BP41" s="705"/>
      <c r="BQ41" s="705"/>
      <c r="BR41" s="705"/>
      <c r="BS41" s="705"/>
    </row>
    <row r="42" spans="1:71" ht="21.75" customHeight="1">
      <c r="A42" s="44">
        <v>1</v>
      </c>
      <c r="B42" s="366">
        <f>'2_ kolo'!B42</f>
        <v>0</v>
      </c>
      <c r="C42" s="647" t="s">
        <v>15</v>
      </c>
      <c r="D42" s="647"/>
      <c r="E42" s="647"/>
      <c r="F42" s="211">
        <f>E43</f>
        <v>0</v>
      </c>
      <c r="G42" s="212" t="s">
        <v>14</v>
      </c>
      <c r="H42" s="213">
        <f>C43</f>
        <v>0</v>
      </c>
      <c r="I42" s="211">
        <f>E44</f>
        <v>0</v>
      </c>
      <c r="J42" s="212" t="s">
        <v>14</v>
      </c>
      <c r="K42" s="213">
        <f>C44</f>
        <v>0</v>
      </c>
      <c r="L42" s="211">
        <f>E45</f>
        <v>0</v>
      </c>
      <c r="M42" s="212" t="s">
        <v>14</v>
      </c>
      <c r="N42" s="213">
        <f>C45</f>
        <v>0</v>
      </c>
      <c r="O42" s="211">
        <f>E46</f>
        <v>0</v>
      </c>
      <c r="P42" s="212" t="s">
        <v>14</v>
      </c>
      <c r="Q42" s="213">
        <f>C46</f>
        <v>0</v>
      </c>
      <c r="R42" s="211">
        <f>E47</f>
        <v>0</v>
      </c>
      <c r="S42" s="212" t="s">
        <v>14</v>
      </c>
      <c r="T42" s="213">
        <f>C47</f>
        <v>0</v>
      </c>
      <c r="U42" s="211">
        <f>E48</f>
        <v>0</v>
      </c>
      <c r="V42" s="212" t="s">
        <v>14</v>
      </c>
      <c r="W42" s="213">
        <f>C48</f>
        <v>0</v>
      </c>
      <c r="X42" s="211">
        <f>E49</f>
        <v>0</v>
      </c>
      <c r="Y42" s="212" t="s">
        <v>14</v>
      </c>
      <c r="Z42" s="213">
        <f>C49</f>
        <v>0</v>
      </c>
      <c r="AA42" s="211">
        <f>E50</f>
        <v>0</v>
      </c>
      <c r="AB42" s="212" t="s">
        <v>14</v>
      </c>
      <c r="AC42" s="213">
        <f>C50</f>
        <v>0</v>
      </c>
      <c r="AD42" s="60">
        <f>E51</f>
        <v>0</v>
      </c>
      <c r="AE42" s="61" t="s">
        <v>14</v>
      </c>
      <c r="AF42" s="84">
        <f>C51</f>
        <v>0</v>
      </c>
      <c r="AG42" s="60">
        <f>E52</f>
        <v>0</v>
      </c>
      <c r="AH42" s="61" t="s">
        <v>14</v>
      </c>
      <c r="AI42" s="84">
        <f>C52</f>
        <v>0</v>
      </c>
      <c r="AJ42" s="60">
        <f>E53</f>
        <v>0</v>
      </c>
      <c r="AK42" s="61" t="s">
        <v>14</v>
      </c>
      <c r="AL42" s="62">
        <f>C53</f>
        <v>0</v>
      </c>
      <c r="AM42" s="60">
        <f>E54</f>
        <v>0</v>
      </c>
      <c r="AN42" s="61" t="s">
        <v>14</v>
      </c>
      <c r="AO42" s="84">
        <f>C54</f>
        <v>0</v>
      </c>
      <c r="AP42" s="60">
        <f>E55</f>
        <v>0</v>
      </c>
      <c r="AQ42" s="61" t="s">
        <v>14</v>
      </c>
      <c r="AR42" s="84">
        <f>C55</f>
        <v>0</v>
      </c>
      <c r="AS42" s="60">
        <f>E56</f>
        <v>0</v>
      </c>
      <c r="AT42" s="61" t="s">
        <v>14</v>
      </c>
      <c r="AU42" s="62">
        <f>C56</f>
        <v>0</v>
      </c>
      <c r="AV42" s="250">
        <f>IF(F42&gt;H42,2,"0")+IF(F42=H42,1)*IF(F42+H42=0,0,1)+IF(I42&gt;K42,2,"0")+IF(I42=K42,1)*IF(I42+K42=0,0,1)+IF(L42&gt;N42,2,"0")+IF(L42=N42,1)*IF(L42+N42=0,0,1)+IF(O42&gt;Q42,2,"0")+IF(O42=Q42,1)*IF(O42+Q42=0,0,1)+IF(R42&gt;T42,2,"0")+IF(R42=T42,1)*IF(R42+T42=0,0,1)+IF(U42&gt;W42,2,"0")+IF(U42=W42,1)*IF(U42+W42=0,0,1)+IF(X42&gt;Z42,2,"0")+IF(X42=Z42,1)*IF(X42+Z42=0,0,1)+IF(AA42&gt;AC42,2,"0")+IF(AA42=AC42,1)*IF(AA42+AC42=0,0,1)+IF(AD42&gt;AF42,2,"0")+IF(AD42=AF42,1)*IF(AD42+AF42=0,0,1)+IF(AG42&gt;AI42,2,"0")+IF(AG42=AI42,1)*IF(AG42+AI42=0,0,1)+IF(AJ42&gt;AL42,2,"0")+IF(AJ42=AL42,1)*IF(AJ42+AL42=0,0,1)+IF(AM42&gt;AO42,2,"0")+IF(AM42=AO42,1)*IF(AM42+AO42=0,0,1)+IF(AP42&gt;AR42,2,"0")+IF(AP42=AR42,1)*IF(AP42+AR42=0,0,1)+IF(AS42&gt;AU42,2,"0")+IF(AS42=AU42,1)*IF(AS42+AU42=0,0,1)</f>
        <v>0</v>
      </c>
      <c r="AW42" s="251">
        <f>SUM(F42,I42,L42,O42,R42,U42,X42,AA42,AD42,AG42,AJ42,AM42,AP42,AS42)</f>
        <v>0</v>
      </c>
      <c r="AX42" s="252" t="s">
        <v>14</v>
      </c>
      <c r="AY42" s="253">
        <f>SUM(H42,K42,N42,Q42,T42,W42,Z42,AC42,AF42,AI42,AL42,AO42,AR42,AU42)</f>
        <v>0</v>
      </c>
      <c r="AZ42" s="254">
        <f t="shared" ref="AZ42:AZ52" si="8">AW42-AY42</f>
        <v>0</v>
      </c>
      <c r="BA42" s="356">
        <f>IF(poznámky!AA35=1,poznámky!A19)+IF(poznámky!AA36=1,poznámky!A20)+IF(poznámky!AA37=1,poznámky!A21)+IF(poznámky!AA38=1,poznámky!A22)+IF(poznámky!AA39=1,poznámky!A23)+IF(poznámky!AA40=1,poznámky!A24)+IF(poznámky!AA41=1,poznámky!A25)+IF(poznámky!AA42=1,poznámky!A26)+IF(poznámky!AA43=1,poznámky!A27)+IF(poznámky!AA44=1,poznámky!A28)+IF(poznámky!AA45=1,poznámky!A29)+IF(poznámky!AA46=1,poznámky!A30)+IF(poznámky!AA47=1,poznámky!A31)+IF(poznámky!AA48=1,poznámky!A32)+IF(poznámky!AA49=1,poznámky!A33)</f>
        <v>1</v>
      </c>
      <c r="BB42" s="255" t="s">
        <v>21</v>
      </c>
      <c r="BC42" s="256">
        <f t="shared" ref="BC42:BC56" si="9">B42</f>
        <v>0</v>
      </c>
      <c r="BD42" s="370">
        <f>SUM(AV42,'2_ kolo'!BD42)</f>
        <v>2</v>
      </c>
      <c r="BE42" s="371">
        <f>SUM(AW42,'2_ kolo'!BE42)</f>
        <v>108</v>
      </c>
      <c r="BF42" s="372" t="s">
        <v>14</v>
      </c>
      <c r="BG42" s="373">
        <f>SUM(AY42,'2_ kolo'!BG42)</f>
        <v>385</v>
      </c>
      <c r="BH42" s="74">
        <f t="shared" ref="BH42:BH56" si="10">BE42-BG42</f>
        <v>-277</v>
      </c>
      <c r="BI42" s="374">
        <f>IF(poznámky!AI35=1,poznámky!A19)+IF(poznámky!AI36=1,poznámky!A20)+IF(poznámky!AI37=1,poznámky!A21)+IF(poznámky!AI38=1,poznámky!A22)+IF(poznámky!AI39=1,poznámky!A23)+IF(poznámky!AI40=1,poznámky!A24)+IF(poznámky!AI41=1,poznámky!A25)+IF(poznámky!AI42=1,poznámky!A26)+IF(poznámky!AI43=1,poznámky!A27)+IF(poznámky!AI44=1,poznámky!A28)+IF(poznámky!AI45=1,poznámky!A29)+IF(poznámky!AI46=1,poznámky!A30)+IF(poznámky!AI47=1,poznámky!A31)+IF(poznámky!AI48=1,poznámky!A32)+IF(poznámky!AI49=1,poznámky!A33)</f>
        <v>1</v>
      </c>
      <c r="BJ42" s="66" t="s">
        <v>21</v>
      </c>
      <c r="BK42" s="67">
        <f t="shared" ref="BK42:BK56" si="11">B42</f>
        <v>0</v>
      </c>
      <c r="BM42" s="705"/>
      <c r="BN42" s="705"/>
      <c r="BO42" s="705"/>
      <c r="BP42" s="705"/>
      <c r="BQ42" s="705"/>
      <c r="BR42" s="705"/>
      <c r="BS42" s="705"/>
    </row>
    <row r="43" spans="1:71" ht="21.75" customHeight="1">
      <c r="A43" s="44">
        <v>2</v>
      </c>
      <c r="B43" s="366">
        <f>'2_ kolo'!B43</f>
        <v>0</v>
      </c>
      <c r="C43" s="444"/>
      <c r="D43" s="193" t="s">
        <v>14</v>
      </c>
      <c r="E43" s="216"/>
      <c r="F43" s="647" t="s">
        <v>16</v>
      </c>
      <c r="G43" s="647"/>
      <c r="H43" s="647"/>
      <c r="I43" s="214">
        <f>H44</f>
        <v>0</v>
      </c>
      <c r="J43" s="212" t="s">
        <v>14</v>
      </c>
      <c r="K43" s="215">
        <f>F44</f>
        <v>0</v>
      </c>
      <c r="L43" s="214">
        <f>H45</f>
        <v>0</v>
      </c>
      <c r="M43" s="212" t="s">
        <v>14</v>
      </c>
      <c r="N43" s="215">
        <f>F45</f>
        <v>0</v>
      </c>
      <c r="O43" s="214">
        <f>H46</f>
        <v>0</v>
      </c>
      <c r="P43" s="212" t="s">
        <v>14</v>
      </c>
      <c r="Q43" s="215">
        <f>F46</f>
        <v>0</v>
      </c>
      <c r="R43" s="214">
        <f>H47</f>
        <v>0</v>
      </c>
      <c r="S43" s="212" t="s">
        <v>14</v>
      </c>
      <c r="T43" s="215">
        <f>F47</f>
        <v>0</v>
      </c>
      <c r="U43" s="214">
        <f>H48</f>
        <v>0</v>
      </c>
      <c r="V43" s="212" t="s">
        <v>14</v>
      </c>
      <c r="W43" s="215">
        <f>F48</f>
        <v>0</v>
      </c>
      <c r="X43" s="214">
        <f>H49</f>
        <v>0</v>
      </c>
      <c r="Y43" s="212" t="s">
        <v>14</v>
      </c>
      <c r="Z43" s="215">
        <f>F49</f>
        <v>0</v>
      </c>
      <c r="AA43" s="214">
        <f>H50</f>
        <v>0</v>
      </c>
      <c r="AB43" s="212" t="s">
        <v>14</v>
      </c>
      <c r="AC43" s="215">
        <f>F50</f>
        <v>0</v>
      </c>
      <c r="AD43" s="175">
        <f>H51</f>
        <v>0</v>
      </c>
      <c r="AE43" s="61" t="s">
        <v>14</v>
      </c>
      <c r="AF43" s="85">
        <f>F51</f>
        <v>0</v>
      </c>
      <c r="AG43" s="175">
        <f>H52</f>
        <v>0</v>
      </c>
      <c r="AH43" s="61" t="s">
        <v>14</v>
      </c>
      <c r="AI43" s="85">
        <f>F52</f>
        <v>0</v>
      </c>
      <c r="AJ43" s="60">
        <f>H53</f>
        <v>0</v>
      </c>
      <c r="AK43" s="61" t="s">
        <v>14</v>
      </c>
      <c r="AL43" s="63">
        <f>F53</f>
        <v>0</v>
      </c>
      <c r="AM43" s="175">
        <f>H54</f>
        <v>0</v>
      </c>
      <c r="AN43" s="61" t="s">
        <v>14</v>
      </c>
      <c r="AO43" s="85">
        <f>F54</f>
        <v>0</v>
      </c>
      <c r="AP43" s="175">
        <f>H55</f>
        <v>0</v>
      </c>
      <c r="AQ43" s="61" t="s">
        <v>14</v>
      </c>
      <c r="AR43" s="85">
        <f>F55</f>
        <v>0</v>
      </c>
      <c r="AS43" s="60">
        <f>H56</f>
        <v>0</v>
      </c>
      <c r="AT43" s="61" t="s">
        <v>14</v>
      </c>
      <c r="AU43" s="63">
        <f>F56</f>
        <v>0</v>
      </c>
      <c r="AV43" s="250">
        <f>IF(C43&gt;E43,2,"0")+IF(C43=E43,1)*IF(C43+E43=0,0,1)+IF(I43&gt;K43,2,"0")+IF(I43=K43,1)*IF(I43+K43=0,0,1)+IF(L43&gt;N43,2,"0")+IF(L43=N43,1)*IF(L43+N43=0,0,1)+IF(O43&gt;Q43,2,"0")+IF(O43=Q43,1)*IF(O43+Q43=0,0,1)+IF(R43&gt;T43,2,"0")+IF(R43=T43,1)*IF(R43+T43=0,0,1)+IF(U43&gt;W43,2,"0")+IF(U43=W43,1)*IF(U43+W43=0,0,1)+IF(X43&gt;Z43,2,"0")+IF(X43=Z43,1)*IF(X43+Z43=0,0,1)+IF(AA43&gt;AC43,2,"0")+IF(AA43=AC43,1)*IF(AA43+AC43=0,0,1)+IF(AD43&gt;AF43,2,"0")+IF(AD43=AF43,1)*IF(AD43+AF43=0,0,1)+IF(AG43&gt;AI43,2,"0")+IF(AG43=AI43,1)*IF(AG43+AI43=0,0,1)+IF(AJ43&gt;AL43,2,"0")+IF(AJ43=AL43,1)*IF(AJ43+AL43=0,0,1)+IF(AM43&gt;AO43,2,"0")+IF(AM43=AO43,1)*IF(AM43+AO43=0,0,1)+IF(AP43&gt;AR43,2,"0")+IF(AP43=AR43,1)*IF(AP43+AR43=0,0,1)+IF(AS43&gt;AU43,2,"0")+IF(AS43=AU43,1)*IF(AS43+AU43=0,0,1)</f>
        <v>0</v>
      </c>
      <c r="AW43" s="251">
        <f>SUM(C43,I43,L43,O43,R43,U43,X43,AA43,AD43,AG43,AJ43,AM43,AP43,AS43)</f>
        <v>0</v>
      </c>
      <c r="AX43" s="252" t="s">
        <v>14</v>
      </c>
      <c r="AY43" s="253">
        <f>SUM(E43,K43,N43,Q43,T43,W43,Z43,AC43,AF43,AI43,AL43,AO43,AR43,AU43)</f>
        <v>0</v>
      </c>
      <c r="AZ43" s="254">
        <f t="shared" si="8"/>
        <v>0</v>
      </c>
      <c r="BA43" s="356">
        <f>IF(poznámky!AA35=2,poznámky!A19)+IF(poznámky!AA36=2,poznámky!A20)+IF(poznámky!AA37=2,poznámky!A21)+IF(poznámky!AA38=2,poznámky!A22)+IF(poznámky!AA39=2,poznámky!A23)+IF(poznámky!AA40=2,poznámky!A24)+IF(poznámky!AA41=2,poznámky!A25)+IF(poznámky!AA42=2,poznámky!A26)+IF(poznámky!AA43=2,poznámky!A27)+IF(poznámky!AA44=2,poznámky!A28)+IF(poznámky!AA45=2,poznámky!A29)+IF(poznámky!AA46=2,poznámky!A30)+IF(poznámky!AA47=2,poznámky!A31)+IF(poznámky!AA48=2,poznámky!A32)+IF(poznámky!AA49=2,poznámky!A33)</f>
        <v>2</v>
      </c>
      <c r="BB43" s="255" t="s">
        <v>21</v>
      </c>
      <c r="BC43" s="256">
        <f t="shared" si="9"/>
        <v>0</v>
      </c>
      <c r="BD43" s="370">
        <f>SUM(AV43,'2_ kolo'!BD43)</f>
        <v>2</v>
      </c>
      <c r="BE43" s="371">
        <f>SUM(AW43,'2_ kolo'!BE43)</f>
        <v>74</v>
      </c>
      <c r="BF43" s="372" t="s">
        <v>14</v>
      </c>
      <c r="BG43" s="373">
        <f>SUM(AY43,'2_ kolo'!BG43)</f>
        <v>417</v>
      </c>
      <c r="BH43" s="74">
        <f t="shared" si="10"/>
        <v>-343</v>
      </c>
      <c r="BI43" s="374">
        <f>IF(poznámky!AI35=1,poznámky!A19)+IF(poznámky!AI36=1,poznámky!A20)+IF(poznámky!AI37=1,poznámky!A21)+IF(poznámky!AI38=1,poznámky!A22)+IF(poznámky!AI39=1,poznámky!A23)+IF(poznámky!AI40=1,poznámky!A24)+IF(poznámky!AI41=1,poznámky!A25)+IF(poznámky!AI42=1,poznámky!A26)+IF(poznámky!AI43=1,poznámky!A27)+IF(poznámky!AI44=1,poznámky!A28)+IF(poznámky!AI45=1,poznámky!A29)+IF(poznámky!AI46=1,poznámky!A30)+IF(poznámky!AI47=1,poznámky!A31)+IF(poznámky!AI48=1,poznámky!A32)+IF(poznámky!AI49=1,poznámky!A33)</f>
        <v>1</v>
      </c>
      <c r="BJ43" s="66" t="s">
        <v>21</v>
      </c>
      <c r="BK43" s="67">
        <f t="shared" si="11"/>
        <v>0</v>
      </c>
      <c r="BM43" s="706"/>
      <c r="BN43" s="706"/>
      <c r="BO43" s="706"/>
      <c r="BP43" s="706"/>
      <c r="BQ43" s="706"/>
      <c r="BR43" s="706"/>
      <c r="BS43" s="706"/>
    </row>
    <row r="44" spans="1:71" ht="21.75" customHeight="1">
      <c r="A44" s="44">
        <v>3</v>
      </c>
      <c r="B44" s="366">
        <f>'2_ kolo'!B44</f>
        <v>0</v>
      </c>
      <c r="C44" s="192"/>
      <c r="D44" s="193" t="s">
        <v>14</v>
      </c>
      <c r="E44" s="194"/>
      <c r="F44" s="192"/>
      <c r="G44" s="193" t="s">
        <v>14</v>
      </c>
      <c r="H44" s="194"/>
      <c r="I44" s="647" t="s">
        <v>16</v>
      </c>
      <c r="J44" s="647"/>
      <c r="K44" s="647"/>
      <c r="L44" s="211">
        <f>K45</f>
        <v>0</v>
      </c>
      <c r="M44" s="212" t="s">
        <v>14</v>
      </c>
      <c r="N44" s="213">
        <f>I45</f>
        <v>0</v>
      </c>
      <c r="O44" s="211">
        <f>K46</f>
        <v>0</v>
      </c>
      <c r="P44" s="212" t="s">
        <v>14</v>
      </c>
      <c r="Q44" s="213">
        <f>I46</f>
        <v>0</v>
      </c>
      <c r="R44" s="211">
        <f>K47</f>
        <v>0</v>
      </c>
      <c r="S44" s="212" t="s">
        <v>14</v>
      </c>
      <c r="T44" s="213">
        <f>I47</f>
        <v>0</v>
      </c>
      <c r="U44" s="211">
        <f>K48</f>
        <v>0</v>
      </c>
      <c r="V44" s="212" t="s">
        <v>14</v>
      </c>
      <c r="W44" s="213">
        <f>I48</f>
        <v>0</v>
      </c>
      <c r="X44" s="211">
        <f>K49</f>
        <v>0</v>
      </c>
      <c r="Y44" s="212" t="s">
        <v>14</v>
      </c>
      <c r="Z44" s="213">
        <f>I49</f>
        <v>0</v>
      </c>
      <c r="AA44" s="211">
        <f>K50</f>
        <v>0</v>
      </c>
      <c r="AB44" s="212" t="s">
        <v>14</v>
      </c>
      <c r="AC44" s="213">
        <f>I50</f>
        <v>0</v>
      </c>
      <c r="AD44" s="60">
        <f>K51</f>
        <v>0</v>
      </c>
      <c r="AE44" s="61" t="s">
        <v>14</v>
      </c>
      <c r="AF44" s="84">
        <f>I51</f>
        <v>0</v>
      </c>
      <c r="AG44" s="60">
        <f>K52</f>
        <v>0</v>
      </c>
      <c r="AH44" s="61" t="s">
        <v>14</v>
      </c>
      <c r="AI44" s="84">
        <f>I52</f>
        <v>0</v>
      </c>
      <c r="AJ44" s="60">
        <f>K53</f>
        <v>0</v>
      </c>
      <c r="AK44" s="61" t="s">
        <v>14</v>
      </c>
      <c r="AL44" s="62">
        <f>I53</f>
        <v>0</v>
      </c>
      <c r="AM44" s="60">
        <f>K54</f>
        <v>0</v>
      </c>
      <c r="AN44" s="61" t="s">
        <v>14</v>
      </c>
      <c r="AO44" s="84">
        <f>I54</f>
        <v>0</v>
      </c>
      <c r="AP44" s="60">
        <f>K55</f>
        <v>0</v>
      </c>
      <c r="AQ44" s="61" t="s">
        <v>14</v>
      </c>
      <c r="AR44" s="84">
        <f>I55</f>
        <v>0</v>
      </c>
      <c r="AS44" s="60">
        <f>K56</f>
        <v>0</v>
      </c>
      <c r="AT44" s="61" t="s">
        <v>14</v>
      </c>
      <c r="AU44" s="62">
        <f>I56</f>
        <v>0</v>
      </c>
      <c r="AV44" s="250">
        <f>IF(C44&gt;E44,2,"0")+IF(C44=E44,1)*IF(C44+E44=0,0,1)+IF(F44&gt;H44,2,"0")+IF(F44=H44,1)*IF(F44+H44=0,0,1)+IF(L44&gt;N44,2,"0")+IF(L44=N44,1)*IF(L44+N44=0,0,1)+IF(O44&gt;Q44,2,"0")+IF(O44=Q44,1)*IF(O44+Q44=0,0,1)+IF(R44&gt;T44,2,"0")+IF(R44=T44,1)*IF(R44+T44=0,0,1)+IF(U44&gt;W44,2,"0")+IF(U44=W44,1)*IF(U44+W44=0,0,1)+IF(X44&gt;Z44,2,"0")+IF(X44=Z44,1)*IF(X44+Z44=0,0,1)+IF(AA44&gt;AC44,2,"0")+IF(AA44=AC44,1)*IF(AA44+AC44=0,0,1)+IF(AD44&gt;AF44,2,"0")+IF(AD44=AF44,1)*IF(AD44+AF44=0,0,1)+IF(AG44&gt;AI44,2,"0")+IF(AG44=AI44,1)*IF(AG44+AI44=0,0,1)+IF(AJ44&gt;AL44,2,"0")+IF(AJ44=AL44,1)*IF(AJ44+AL44=0,0,1)+IF(AM44&gt;AO44,2,"0")+IF(AM44=AO44,1)*IF(AM44+AO44=0,0,1)+IF(AP44&gt;AR44,2,"0")+IF(AP44=AR44,1)*IF(AP44+AR44=0,0,1)+IF(AS44&gt;AU44,2,"0")+IF(AS44=AU44,1)*IF(AS44+AU44=0,0,1)</f>
        <v>0</v>
      </c>
      <c r="AW44" s="251">
        <f>SUM(C44,F44,L44,O44,R44,U44,X44,AA44,AD44,AG44,AJ44,AM44,AP44,AS44)</f>
        <v>0</v>
      </c>
      <c r="AX44" s="252" t="s">
        <v>14</v>
      </c>
      <c r="AY44" s="253">
        <f>SUM(E44,H44,N44,Q44,T44,W44,Z44,AC44,AF44,AI44,AL44,AO44,AR44,AU44)</f>
        <v>0</v>
      </c>
      <c r="AZ44" s="254">
        <f t="shared" si="8"/>
        <v>0</v>
      </c>
      <c r="BA44" s="356">
        <f>IF(poznámky!AA35=3,poznámky!A19)+IF(poznámky!AA36=3,poznámky!A20)+IF(poznámky!AA37=3,poznámky!A21)+IF(poznámky!AA38=3,poznámky!A22)+IF(poznámky!AA39=3,poznámky!A23)+IF(poznámky!AA40=3,poznámky!A24)+IF(poznámky!AA41=3,poznámky!A25)+IF(poznámky!AA42=3,poznámky!A26)+IF(poznámky!AA43=3,poznámky!A27)+IF(poznámky!AA44=3,poznámky!A28)+IF(poznámky!AA45=3,poznámky!A29)+IF(poznámky!AA46=3,poznámky!A30)+IF(poznámky!AA47=3,poznámky!A31)+IF(poznámky!AA48=3,poznámky!A32)+IF(poznámky!AA49=3,poznámky!A33)</f>
        <v>3</v>
      </c>
      <c r="BB44" s="255" t="s">
        <v>21</v>
      </c>
      <c r="BC44" s="256">
        <f t="shared" si="9"/>
        <v>0</v>
      </c>
      <c r="BD44" s="370">
        <f>SUM(AV44,'2_ kolo'!BD44)</f>
        <v>0</v>
      </c>
      <c r="BE44" s="371">
        <f>SUM(AW44,'2_ kolo'!BE44)</f>
        <v>0</v>
      </c>
      <c r="BF44" s="372" t="s">
        <v>14</v>
      </c>
      <c r="BG44" s="373">
        <f>SUM(AY44,'2_ kolo'!BG44)</f>
        <v>0</v>
      </c>
      <c r="BH44" s="74">
        <f t="shared" si="10"/>
        <v>0</v>
      </c>
      <c r="BI44" s="374">
        <f>IF(poznámky!AI35=1,poznámky!A19)+IF(poznámky!AI36=1,poznámky!A20)+IF(poznámky!AI37=1,poznámky!A21)+IF(poznámky!AI38=1,poznámky!A22)+IF(poznámky!AI39=1,poznámky!A23)+IF(poznámky!AI40=1,poznámky!A24)+IF(poznámky!AI41=1,poznámky!A25)+IF(poznámky!AI42=1,poznámky!A26)+IF(poznámky!AI43=1,poznámky!A27)+IF(poznámky!AI44=1,poznámky!A28)+IF(poznámky!AI45=1,poznámky!A29)+IF(poznámky!AI46=1,poznámky!A30)+IF(poznámky!AI47=1,poznámky!A31)+IF(poznámky!AI48=1,poznámky!A32)+IF(poznámky!AI49=1,poznámky!A33)</f>
        <v>1</v>
      </c>
      <c r="BJ44" s="66" t="s">
        <v>21</v>
      </c>
      <c r="BK44" s="67">
        <f t="shared" si="11"/>
        <v>0</v>
      </c>
      <c r="BM44"/>
    </row>
    <row r="45" spans="1:71" ht="21.75" customHeight="1">
      <c r="A45" s="44">
        <v>4</v>
      </c>
      <c r="B45" s="366">
        <f>'2_ kolo'!B45</f>
        <v>0</v>
      </c>
      <c r="C45" s="444"/>
      <c r="D45" s="193" t="s">
        <v>14</v>
      </c>
      <c r="E45" s="216"/>
      <c r="F45" s="444"/>
      <c r="G45" s="193" t="s">
        <v>14</v>
      </c>
      <c r="H45" s="216"/>
      <c r="I45" s="192"/>
      <c r="J45" s="193" t="s">
        <v>14</v>
      </c>
      <c r="K45" s="194"/>
      <c r="L45" s="647" t="s">
        <v>17</v>
      </c>
      <c r="M45" s="647"/>
      <c r="N45" s="647"/>
      <c r="O45" s="214">
        <f>N46</f>
        <v>0</v>
      </c>
      <c r="P45" s="212" t="s">
        <v>14</v>
      </c>
      <c r="Q45" s="215">
        <f>L46</f>
        <v>0</v>
      </c>
      <c r="R45" s="214">
        <f>N47</f>
        <v>0</v>
      </c>
      <c r="S45" s="212" t="s">
        <v>14</v>
      </c>
      <c r="T45" s="215">
        <f>L47</f>
        <v>0</v>
      </c>
      <c r="U45" s="214">
        <f>N48</f>
        <v>0</v>
      </c>
      <c r="V45" s="212" t="s">
        <v>14</v>
      </c>
      <c r="W45" s="215">
        <f>L48</f>
        <v>0</v>
      </c>
      <c r="X45" s="214">
        <f>N49</f>
        <v>0</v>
      </c>
      <c r="Y45" s="212" t="s">
        <v>14</v>
      </c>
      <c r="Z45" s="215">
        <f>L49</f>
        <v>0</v>
      </c>
      <c r="AA45" s="214">
        <f>N50</f>
        <v>0</v>
      </c>
      <c r="AB45" s="212" t="s">
        <v>14</v>
      </c>
      <c r="AC45" s="215">
        <f>L50</f>
        <v>0</v>
      </c>
      <c r="AD45" s="175">
        <f>N51</f>
        <v>0</v>
      </c>
      <c r="AE45" s="61" t="s">
        <v>14</v>
      </c>
      <c r="AF45" s="85">
        <f>L51</f>
        <v>0</v>
      </c>
      <c r="AG45" s="175">
        <f>N52</f>
        <v>0</v>
      </c>
      <c r="AH45" s="61" t="s">
        <v>14</v>
      </c>
      <c r="AI45" s="85">
        <f>L52</f>
        <v>0</v>
      </c>
      <c r="AJ45" s="60">
        <f>N53</f>
        <v>0</v>
      </c>
      <c r="AK45" s="61" t="s">
        <v>14</v>
      </c>
      <c r="AL45" s="63">
        <f>L53</f>
        <v>0</v>
      </c>
      <c r="AM45" s="175">
        <f>N54</f>
        <v>0</v>
      </c>
      <c r="AN45" s="61" t="s">
        <v>14</v>
      </c>
      <c r="AO45" s="85">
        <f>L54</f>
        <v>0</v>
      </c>
      <c r="AP45" s="175">
        <f>N55</f>
        <v>0</v>
      </c>
      <c r="AQ45" s="61" t="s">
        <v>14</v>
      </c>
      <c r="AR45" s="84">
        <f>L55</f>
        <v>0</v>
      </c>
      <c r="AS45" s="60">
        <f>N56</f>
        <v>0</v>
      </c>
      <c r="AT45" s="61" t="s">
        <v>14</v>
      </c>
      <c r="AU45" s="63">
        <f>L56</f>
        <v>0</v>
      </c>
      <c r="AV45" s="250">
        <f>IF(C45&gt;E45,2,"0")+IF(C45=E45,1)*IF(C45+E45=0,0,1)+IF(F45&gt;H45,2,"0")+IF(F45=H45,1)*IF(F45+H45=0,0,1)+IF(I45&gt;K45,2,"0")+IF(I45=K45,1)*IF(I45+K45=0,0,1)+IF(O45&gt;Q45,2,"0")+IF(O45=Q45,1)*IF(O45+Q45=0,0,1)+IF(R45&gt;T45,2,"0")+IF(R45=T45,1)*IF(R45+T45=0,0,1)+IF(U45&gt;W45,2,"0")+IF(U45=W45,1)*IF(U45+W45=0,0,1)+IF(X45&gt;Z45,2,"0")+IF(X45=Z45,1)*IF(X45+Z45=0,0,1)+IF(AA45&gt;AC45,2,"0")+IF(AA45=AC45,1)*IF(AA45+AC45=0,0,1)+IF(AD45&gt;AF45,2,"0")+IF(AD45=AF45,1)*IF(AD45+AF45=0,0,1)+IF(AG45&gt;AI45,2,"0")+IF(AG45=AI45,1)*IF(AG45+AI45=0,0,1)+IF(AJ45&gt;AL45,2,"0")+IF(AJ45=AL45,1)*IF(AJ45+AL45=0,0,1)+IF(AM45&gt;AO45,2,"0")+IF(AM45=AO45,1)*IF(AM45+AO45=0,0,1)+IF(AP45&gt;AR45,2,"0")+IF(AP45=AR45,1)*IF(AP45+AR45=0,0,1)+IF(AS45&gt;AU45,2,"0")+IF(AS45=AU45,1)*IF(AS45+AU45=0,0,1)</f>
        <v>0</v>
      </c>
      <c r="AW45" s="251">
        <f>SUM(C45,F45,I45,O45,R45,U45,X45,AA45,AD45,AG45,AJ45,AM45,AP45,AS45)</f>
        <v>0</v>
      </c>
      <c r="AX45" s="252" t="s">
        <v>14</v>
      </c>
      <c r="AY45" s="253">
        <f>SUM(E45,H45,K45,Q45,T45,W45,Z45,AC45,AF45,AI45,AL45,AO45,AR45,AU45)</f>
        <v>0</v>
      </c>
      <c r="AZ45" s="254">
        <f t="shared" si="8"/>
        <v>0</v>
      </c>
      <c r="BA45" s="356">
        <f>IF(poznámky!AA35=4,poznámky!A19)+IF(poznámky!AA36=4,poznámky!A20)+IF(poznámky!AA37=4,poznámky!A21)+IF(poznámky!AA38=4,poznámky!A22)+IF(poznámky!AA39=4,poznámky!A23)+IF(poznámky!AA40=4,poznámky!A24)+IF(poznámky!AA41=4,poznámky!A25)+IF(poznámky!AA42=4,poznámky!A26)+IF(poznámky!AA43=4,poznámky!A27)+IF(poznámky!AA44=4,poznámky!A28)+IF(poznámky!AA45=4,poznámky!A29)+IF(poznámky!AA46=4,poznámky!A30)+IF(poznámky!AA47=4,poznámky!A31)+IF(poznámky!AA48=4,poznámky!A32)+IF(poznámky!AA49=4,poznámky!A33)</f>
        <v>4</v>
      </c>
      <c r="BB45" s="255" t="s">
        <v>21</v>
      </c>
      <c r="BC45" s="256">
        <f t="shared" si="9"/>
        <v>0</v>
      </c>
      <c r="BD45" s="370">
        <f>SUM(AV45,'2_ kolo'!BD45)</f>
        <v>0</v>
      </c>
      <c r="BE45" s="371">
        <f>SUM(AW45,'2_ kolo'!BE45)</f>
        <v>0</v>
      </c>
      <c r="BF45" s="372" t="s">
        <v>14</v>
      </c>
      <c r="BG45" s="373">
        <f>SUM(AY45,'2_ kolo'!BG45)</f>
        <v>0</v>
      </c>
      <c r="BH45" s="74">
        <f t="shared" si="10"/>
        <v>0</v>
      </c>
      <c r="BI45" s="374">
        <f>IF(poznámky!AI35=1,poznámky!A19)+IF(poznámky!AI36=1,poznámky!A20)+IF(poznámky!AI37=1,poznámky!A21)+IF(poznámky!AI38=1,poznámky!A22)+IF(poznámky!AI39=1,poznámky!A23)+IF(poznámky!AI40=1,poznámky!A24)+IF(poznámky!AI41=1,poznámky!A25)+IF(poznámky!AI42=1,poznámky!A26)+IF(poznámky!AI43=1,poznámky!A27)+IF(poznámky!AI44=1,poznámky!A28)+IF(poznámky!AI45=1,poznámky!A29)+IF(poznámky!AI46=1,poznámky!A30)+IF(poznámky!AI47=1,poznámky!A31)+IF(poznámky!AI48=1,poznámky!A32)+IF(poznámky!AI49=1,poznámky!A33)</f>
        <v>1</v>
      </c>
      <c r="BJ45" s="66" t="s">
        <v>21</v>
      </c>
      <c r="BK45" s="67">
        <f t="shared" si="11"/>
        <v>0</v>
      </c>
      <c r="BM45" s="703" t="s">
        <v>62</v>
      </c>
      <c r="BN45" s="704"/>
      <c r="BO45" s="704"/>
      <c r="BP45" s="704"/>
      <c r="BQ45" s="704"/>
    </row>
    <row r="46" spans="1:71" ht="21.75" customHeight="1">
      <c r="A46" s="44">
        <v>5</v>
      </c>
      <c r="B46" s="366">
        <f>'2_ kolo'!B46</f>
        <v>0</v>
      </c>
      <c r="C46" s="192"/>
      <c r="D46" s="193" t="s">
        <v>14</v>
      </c>
      <c r="E46" s="194"/>
      <c r="F46" s="192"/>
      <c r="G46" s="193" t="s">
        <v>14</v>
      </c>
      <c r="H46" s="194"/>
      <c r="I46" s="192"/>
      <c r="J46" s="193" t="s">
        <v>14</v>
      </c>
      <c r="K46" s="194"/>
      <c r="L46" s="192"/>
      <c r="M46" s="193" t="s">
        <v>14</v>
      </c>
      <c r="N46" s="194"/>
      <c r="O46" s="647" t="s">
        <v>18</v>
      </c>
      <c r="P46" s="647"/>
      <c r="Q46" s="647"/>
      <c r="R46" s="211">
        <f>Q47</f>
        <v>0</v>
      </c>
      <c r="S46" s="212" t="s">
        <v>14</v>
      </c>
      <c r="T46" s="213">
        <f>O47</f>
        <v>0</v>
      </c>
      <c r="U46" s="211">
        <f>Q48</f>
        <v>0</v>
      </c>
      <c r="V46" s="212" t="s">
        <v>14</v>
      </c>
      <c r="W46" s="213">
        <f>O48</f>
        <v>0</v>
      </c>
      <c r="X46" s="211">
        <f>Q49</f>
        <v>0</v>
      </c>
      <c r="Y46" s="212" t="s">
        <v>14</v>
      </c>
      <c r="Z46" s="213">
        <f>O49</f>
        <v>0</v>
      </c>
      <c r="AA46" s="211">
        <f>Q50</f>
        <v>0</v>
      </c>
      <c r="AB46" s="212" t="s">
        <v>14</v>
      </c>
      <c r="AC46" s="213">
        <f>O50</f>
        <v>0</v>
      </c>
      <c r="AD46" s="60">
        <f>Q51</f>
        <v>0</v>
      </c>
      <c r="AE46" s="61" t="s">
        <v>14</v>
      </c>
      <c r="AF46" s="84">
        <f>O51</f>
        <v>0</v>
      </c>
      <c r="AG46" s="60">
        <f>Q52</f>
        <v>0</v>
      </c>
      <c r="AH46" s="61" t="s">
        <v>14</v>
      </c>
      <c r="AI46" s="84">
        <f>O52</f>
        <v>0</v>
      </c>
      <c r="AJ46" s="60">
        <f>Q53</f>
        <v>0</v>
      </c>
      <c r="AK46" s="61" t="s">
        <v>14</v>
      </c>
      <c r="AL46" s="62">
        <f>O53</f>
        <v>0</v>
      </c>
      <c r="AM46" s="60">
        <f>Q54</f>
        <v>0</v>
      </c>
      <c r="AN46" s="61" t="s">
        <v>14</v>
      </c>
      <c r="AO46" s="84">
        <f>O54</f>
        <v>0</v>
      </c>
      <c r="AP46" s="60">
        <f>Q55</f>
        <v>0</v>
      </c>
      <c r="AQ46" s="61" t="s">
        <v>14</v>
      </c>
      <c r="AR46" s="85">
        <f>O55</f>
        <v>0</v>
      </c>
      <c r="AS46" s="60">
        <f>Q56</f>
        <v>0</v>
      </c>
      <c r="AT46" s="61" t="s">
        <v>14</v>
      </c>
      <c r="AU46" s="62">
        <f>O56</f>
        <v>0</v>
      </c>
      <c r="AV46" s="250">
        <f>IF(C46&gt;E46,2,"0")+IF(C46=E46,1)*IF(C46+E46=0,0,1)+IF(F46&gt;H46,2,"0")+IF(F46=H46,1)*IF(F46+H46=0,0,1)+IF(I46&gt;K46,2,"0")+IF(I46=K46,1)*IF(I46+K46=0,0,1)+IF(L46&gt;N46,2,"0")+IF(L46=N46,1)*IF(L46+N46=0,0,1)+IF(R46&gt;T46,2,"0")+IF(R46=T46,1)*IF(R46+T46=0,0,1)+IF(U46&gt;W46,2,"0")+IF(U46=W46,1)*IF(U46+W46=0,0,1)+IF(X46&gt;Z46,2,"0")+IF(X46=Z46,1)*IF(X46+Z46=0,0,1)+IF(AA46&gt;AC46,2,"0")+IF(AA46=AC46,1)*IF(AA46+AC46=0,0,1)+IF(AD46&gt;AF46,2,"0")+IF(AD46=AF46,1)*IF(AD46+AF46=0,0,1)+IF(AG46&gt;AI46,2,"0")+IF(AG46=AI46,1)*IF(AG46+AI46=0,0,1)+IF(AJ46&gt;AL46,2,"0")+IF(AJ46=AL46,1)*IF(AJ46+AL46=0,0,1)+IF(AM46&gt;AO46,2,"0")+IF(AM46=AO46,1)*IF(AM46+AO46=0,0,1)+IF(AP46&gt;AR46,2,"0")+IF(AP46=AR46,1)*IF(AP46+AR46=0,0,1)+IF(AS46&gt;AU46,2,"0")+IF(AS46=AU46,1)*IF(AS46+AU46=0,0,1)</f>
        <v>0</v>
      </c>
      <c r="AW46" s="251">
        <f>SUM(C46,F46,I46,L46,R46,U46,X46,AA46,AD46,AG46,AJ46,AM46,AP46,AS46)</f>
        <v>0</v>
      </c>
      <c r="AX46" s="252" t="s">
        <v>14</v>
      </c>
      <c r="AY46" s="253">
        <f>SUM(E46,H46,K46,N46,T46,W46,Z46,AC46,AF46,AI46,AL46,AO46,AR46,AU46)</f>
        <v>0</v>
      </c>
      <c r="AZ46" s="254">
        <f t="shared" si="8"/>
        <v>0</v>
      </c>
      <c r="BA46" s="356">
        <f>IF(poznámky!AA35=5,poznámky!A19)+IF(poznámky!AA36=5,poznámky!A20)+IF(poznámky!AA37=5,poznámky!A21)+IF(poznámky!AA38=5,poznámky!A22)+IF(poznámky!AA39=5,poznámky!A23)+IF(poznámky!AA40=5,poznámky!A24)+IF(poznámky!AA41=5,poznámky!A25)+IF(poznámky!AA42=5,poznámky!A26)+IF(poznámky!AA43=5,poznámky!A27)+IF(poznámky!AA44=5,poznámky!A28)+IF(poznámky!AA45=5,poznámky!A29)+IF(poznámky!AA46=5,poznámky!A30)+IF(poznámky!AA47=5,poznámky!A31)+IF(poznámky!AA48=5,poznámky!A32)+IF(poznámky!AA49=5,poznámky!A33)</f>
        <v>5</v>
      </c>
      <c r="BB46" s="255" t="s">
        <v>21</v>
      </c>
      <c r="BC46" s="256">
        <f t="shared" si="9"/>
        <v>0</v>
      </c>
      <c r="BD46" s="370" t="e">
        <f>SUM(AV46,'2_ kolo'!BD46)</f>
        <v>#VALUE!</v>
      </c>
      <c r="BE46" s="371">
        <f>SUM(AW46,'2_ kolo'!BE46)</f>
        <v>0</v>
      </c>
      <c r="BF46" s="372" t="s">
        <v>14</v>
      </c>
      <c r="BG46" s="373">
        <f>SUM(AY46,'2_ kolo'!BG46)</f>
        <v>0</v>
      </c>
      <c r="BH46" s="74">
        <f t="shared" si="10"/>
        <v>0</v>
      </c>
      <c r="BI46" s="374">
        <f>IF(poznámky!AI35=1,poznámky!A19)+IF(poznámky!AI36=1,poznámky!A20)+IF(poznámky!AI37=1,poznámky!A21)+IF(poznámky!AI38=1,poznámky!A22)+IF(poznámky!AI39=1,poznámky!A23)+IF(poznámky!AI40=1,poznámky!A24)+IF(poznámky!AI41=1,poznámky!A25)+IF(poznámky!AI42=1,poznámky!A26)+IF(poznámky!AI43=1,poznámky!A27)+IF(poznámky!AI44=1,poznámky!A28)+IF(poznámky!AI45=1,poznámky!A29)+IF(poznámky!AI46=1,poznámky!A30)+IF(poznámky!AI47=1,poznámky!A31)+IF(poznámky!AI48=1,poznámky!A32)+IF(poznámky!AI49=1,poznámky!A33)</f>
        <v>1</v>
      </c>
      <c r="BJ46" s="66" t="s">
        <v>21</v>
      </c>
      <c r="BK46" s="67">
        <f t="shared" si="11"/>
        <v>0</v>
      </c>
      <c r="BM46" s="704"/>
      <c r="BN46" s="704"/>
      <c r="BO46" s="704"/>
      <c r="BP46" s="704"/>
      <c r="BQ46" s="704"/>
    </row>
    <row r="47" spans="1:71" ht="21.75" customHeight="1">
      <c r="A47" s="44">
        <v>6</v>
      </c>
      <c r="B47" s="366">
        <f>'2_ kolo'!B47</f>
        <v>0</v>
      </c>
      <c r="C47" s="192"/>
      <c r="D47" s="193" t="s">
        <v>14</v>
      </c>
      <c r="E47" s="194"/>
      <c r="F47" s="192"/>
      <c r="G47" s="193" t="s">
        <v>14</v>
      </c>
      <c r="H47" s="194"/>
      <c r="I47" s="192"/>
      <c r="J47" s="193" t="s">
        <v>14</v>
      </c>
      <c r="K47" s="194"/>
      <c r="L47" s="192"/>
      <c r="M47" s="193" t="s">
        <v>14</v>
      </c>
      <c r="N47" s="194"/>
      <c r="O47" s="192"/>
      <c r="P47" s="193" t="s">
        <v>14</v>
      </c>
      <c r="Q47" s="194"/>
      <c r="R47" s="647" t="s">
        <v>29</v>
      </c>
      <c r="S47" s="647"/>
      <c r="T47" s="647"/>
      <c r="U47" s="211">
        <f>T48</f>
        <v>0</v>
      </c>
      <c r="V47" s="212" t="s">
        <v>14</v>
      </c>
      <c r="W47" s="213">
        <f>R48</f>
        <v>0</v>
      </c>
      <c r="X47" s="211">
        <f>T49</f>
        <v>0</v>
      </c>
      <c r="Y47" s="212" t="s">
        <v>14</v>
      </c>
      <c r="Z47" s="213">
        <f>R49</f>
        <v>0</v>
      </c>
      <c r="AA47" s="211">
        <f>T50</f>
        <v>0</v>
      </c>
      <c r="AB47" s="212" t="s">
        <v>14</v>
      </c>
      <c r="AC47" s="213">
        <f>R50</f>
        <v>0</v>
      </c>
      <c r="AD47" s="60">
        <f>T51</f>
        <v>0</v>
      </c>
      <c r="AE47" s="61" t="s">
        <v>14</v>
      </c>
      <c r="AF47" s="84">
        <f>R51</f>
        <v>0</v>
      </c>
      <c r="AG47" s="60">
        <f>T52</f>
        <v>0</v>
      </c>
      <c r="AH47" s="61" t="s">
        <v>14</v>
      </c>
      <c r="AI47" s="84">
        <f>R52</f>
        <v>0</v>
      </c>
      <c r="AJ47" s="60">
        <f>T53</f>
        <v>0</v>
      </c>
      <c r="AK47" s="61" t="s">
        <v>14</v>
      </c>
      <c r="AL47" s="62">
        <f>R53</f>
        <v>0</v>
      </c>
      <c r="AM47" s="60">
        <f>T54</f>
        <v>0</v>
      </c>
      <c r="AN47" s="61" t="s">
        <v>14</v>
      </c>
      <c r="AO47" s="62">
        <f>R54</f>
        <v>0</v>
      </c>
      <c r="AP47" s="60">
        <f>T55</f>
        <v>0</v>
      </c>
      <c r="AQ47" s="61" t="s">
        <v>14</v>
      </c>
      <c r="AR47" s="84">
        <f>R55</f>
        <v>0</v>
      </c>
      <c r="AS47" s="60">
        <f>T56</f>
        <v>0</v>
      </c>
      <c r="AT47" s="61" t="s">
        <v>14</v>
      </c>
      <c r="AU47" s="62">
        <f>R56</f>
        <v>0</v>
      </c>
      <c r="AV47" s="250">
        <f>IF(C47&gt;E47,2,"0")+IF(C47=E47,1)*IF(C47+E47=0,0,1)+IF(F47&gt;H47,2,"0")+IF(F47=H47,1)*IF(F47+H47=0,0,1)+IF(I47&gt;K47,2,"0")+IF(I47=K47,1)*IF(I47+K47=0,0,1)+IF(L47&gt;N47,2,"0")+IF(L47=N47,1)*IF(L47+N47=0,0,1)+IF(O47&gt;Q47,2,"0")+IF(O47=Q47,1)*IF(O47+Q47=0,0,1)+IF(U47&gt;W47,2,"0")+IF(U47=W47,1)*IF(U47+W47=0,0,1)+IF(X47&gt;Z47,2,"0")+IF(X47=Z47,1)*IF(X47+Z47=0,0,1)+IF(AA47&gt;AC47,2,"0")+IF(AA47=AC47,1)*IF(AA47+AC47=0,0,1)+IF(AD47&gt;AF47,2,"0")+IF(AD47=AF47,1)*IF(AD47+AF47=0,0,1)+IF(AG47&gt;AI47,2,"0")+IF(AG47=AI47,1)*IF(AG47+AI47=0,0,1)+IF(AJ47&gt;AL47,2,"0")+IF(AJ47=AL47,1)*IF(AJ47+AL47=0,0,1)+IF(AM47&gt;AO47,2,"0")+IF(AM47=AO47,1)*IF(AM47+AO47=0,0,1)+IF(AP47&gt;AR47,2,"0")+IF(AP47=AR47,1)*IF(AP47+AR47=0,0,1)+IF(AS47&gt;AU47,2,"0")+IF(AS47=AU47,1)*IF(AS47+AU47=0,0,1)</f>
        <v>0</v>
      </c>
      <c r="AW47" s="251">
        <f>SUM(C47,F47,I47,L47,O47,U47,X47,AA47,AD47,AG47,AJ47,AM47,AP47,AS47)</f>
        <v>0</v>
      </c>
      <c r="AX47" s="252" t="s">
        <v>14</v>
      </c>
      <c r="AY47" s="253">
        <f>SUM(E47,H47,K47,N47,Q47,W47,Z47,AC47,AF47,AI47,AL47,AO47,AR47,AU47)</f>
        <v>0</v>
      </c>
      <c r="AZ47" s="254">
        <f t="shared" si="8"/>
        <v>0</v>
      </c>
      <c r="BA47" s="356">
        <f>IF(poznámky!AA35=6,poznámky!A19)+IF(poznámky!AA36=6,poznámky!A20)+IF(poznámky!AA37=6,poznámky!A21)+IF(poznámky!AA38=6,poznámky!A22)+IF(poznámky!AA39=6,poznámky!A23)+IF(poznámky!AA40=6,poznámky!A24)+IF(poznámky!AA41=6,poznámky!A25)+IF(poznámky!AA42=6,poznámky!A26)+IF(poznámky!AA43=6,poznámky!A27)+IF(poznámky!AA44=6,poznámky!A28)+IF(poznámky!AA45=6,poznámky!A29)+IF(poznámky!AA46=6,poznámky!A30)+IF(poznámky!AA47=6,poznámky!A31)+IF(poznámky!AA48=6,poznámky!A32)+IF(poznámky!AA49=6,poznámky!A33)</f>
        <v>6</v>
      </c>
      <c r="BB47" s="255" t="s">
        <v>21</v>
      </c>
      <c r="BC47" s="256">
        <f t="shared" si="9"/>
        <v>0</v>
      </c>
      <c r="BD47" s="370" t="e">
        <f>SUM(AV47,'2_ kolo'!BD47)</f>
        <v>#VALUE!</v>
      </c>
      <c r="BE47" s="371">
        <f>SUM(AW47,'2_ kolo'!BE47)</f>
        <v>0</v>
      </c>
      <c r="BF47" s="372" t="s">
        <v>14</v>
      </c>
      <c r="BG47" s="373">
        <f>SUM(AY47,'2_ kolo'!BG47)</f>
        <v>0</v>
      </c>
      <c r="BH47" s="74">
        <f t="shared" si="10"/>
        <v>0</v>
      </c>
      <c r="BI47" s="374">
        <f>IF(poznámky!AI35=1,poznámky!A19)+IF(poznámky!AI36=1,poznámky!A20)+IF(poznámky!AI37=1,poznámky!A21)+IF(poznámky!AI38=1,poznámky!A22)+IF(poznámky!AI39=1,poznámky!A23)+IF(poznámky!AI40=1,poznámky!A24)+IF(poznámky!AI41=1,poznámky!A25)+IF(poznámky!AI42=1,poznámky!A26)+IF(poznámky!AI43=1,poznámky!A27)+IF(poznámky!AI44=1,poznámky!A28)+IF(poznámky!AI45=1,poznámky!A29)+IF(poznámky!AI46=1,poznámky!A30)+IF(poznámky!AI47=1,poznámky!A31)+IF(poznámky!AI48=1,poznámky!A32)+IF(poznámky!AI49=1,poznámky!A33)</f>
        <v>1</v>
      </c>
      <c r="BJ47" s="66" t="s">
        <v>21</v>
      </c>
      <c r="BK47" s="67">
        <f t="shared" si="11"/>
        <v>0</v>
      </c>
      <c r="BM47" s="704"/>
      <c r="BN47" s="704"/>
      <c r="BO47" s="704"/>
      <c r="BP47" s="704"/>
      <c r="BQ47" s="704"/>
    </row>
    <row r="48" spans="1:71" ht="21.75" customHeight="1">
      <c r="A48" s="44">
        <v>7</v>
      </c>
      <c r="B48" s="366">
        <f>'2_ kolo'!B48</f>
        <v>0</v>
      </c>
      <c r="C48" s="192"/>
      <c r="D48" s="193" t="s">
        <v>14</v>
      </c>
      <c r="E48" s="194"/>
      <c r="F48" s="192"/>
      <c r="G48" s="193" t="s">
        <v>14</v>
      </c>
      <c r="H48" s="194"/>
      <c r="I48" s="192"/>
      <c r="J48" s="193" t="s">
        <v>14</v>
      </c>
      <c r="K48" s="194"/>
      <c r="L48" s="192"/>
      <c r="M48" s="193" t="s">
        <v>14</v>
      </c>
      <c r="N48" s="194"/>
      <c r="O48" s="192"/>
      <c r="P48" s="193" t="s">
        <v>14</v>
      </c>
      <c r="Q48" s="194"/>
      <c r="R48" s="192"/>
      <c r="S48" s="193" t="s">
        <v>14</v>
      </c>
      <c r="T48" s="194"/>
      <c r="U48" s="647" t="s">
        <v>22</v>
      </c>
      <c r="V48" s="647"/>
      <c r="W48" s="647"/>
      <c r="X48" s="211">
        <f>W49</f>
        <v>0</v>
      </c>
      <c r="Y48" s="212" t="s">
        <v>14</v>
      </c>
      <c r="Z48" s="213">
        <f>U49</f>
        <v>0</v>
      </c>
      <c r="AA48" s="211">
        <f>W50</f>
        <v>0</v>
      </c>
      <c r="AB48" s="212" t="s">
        <v>14</v>
      </c>
      <c r="AC48" s="213">
        <f>U50</f>
        <v>0</v>
      </c>
      <c r="AD48" s="60">
        <f>W51</f>
        <v>0</v>
      </c>
      <c r="AE48" s="61" t="s">
        <v>14</v>
      </c>
      <c r="AF48" s="84">
        <f>U51</f>
        <v>0</v>
      </c>
      <c r="AG48" s="60">
        <f>W52</f>
        <v>0</v>
      </c>
      <c r="AH48" s="61" t="s">
        <v>14</v>
      </c>
      <c r="AI48" s="84">
        <f>U52</f>
        <v>0</v>
      </c>
      <c r="AJ48" s="60">
        <f>W53</f>
        <v>0</v>
      </c>
      <c r="AK48" s="61" t="s">
        <v>14</v>
      </c>
      <c r="AL48" s="62">
        <f>U53</f>
        <v>0</v>
      </c>
      <c r="AM48" s="60">
        <f>W54</f>
        <v>0</v>
      </c>
      <c r="AN48" s="61" t="s">
        <v>14</v>
      </c>
      <c r="AO48" s="62">
        <f>U54</f>
        <v>0</v>
      </c>
      <c r="AP48" s="60">
        <f>W55</f>
        <v>0</v>
      </c>
      <c r="AQ48" s="61" t="s">
        <v>14</v>
      </c>
      <c r="AR48" s="84">
        <f>U55</f>
        <v>0</v>
      </c>
      <c r="AS48" s="60">
        <f>W56</f>
        <v>0</v>
      </c>
      <c r="AT48" s="61" t="s">
        <v>14</v>
      </c>
      <c r="AU48" s="62">
        <f>U56</f>
        <v>0</v>
      </c>
      <c r="AV48" s="250">
        <f>IF(C48&gt;E48,2,"0")+IF(C48=E48,1)*IF(C48+E48=0,0,1)+IF(F48&gt;H48,2,"0")+IF(F48=H48,1)*IF(F48+H48=0,0,1)+IF(I48&gt;K48,2,"0")+IF(I48=K48,1)*IF(I48+K48=0,0,1)+IF(L48&gt;N48,2,"0")+IF(L48=N48,1)*IF(L48+N48=0,0,1)+IF(O48&gt;Q48,2,"0")+IF(O48=Q48,1)*IF(O48+Q48=0,0,1)+IF(R48&gt;T48,2,"0")+IF(R48=T48,1)*IF(R48+T48=0,0,1)+IF(X48&gt;Z48,2,"0")+IF(X48=Z48,1)*IF(X48+Z48=0,0,1)+IF(AA48&gt;AC48,2,"0")+IF(AA48=AC48,1)*IF(AA48+AC48=0,0,1)+IF(AD48&gt;AF48,2,"0")+IF(AD48=AF48,1)*IF(AD48+AF48=0,0,1)+IF(AG48&gt;AI48,2,"0")+IF(AG48=AI48,1)*IF(AG48+AI48=0,0,1)+IF(AJ48&gt;AL48,2,"0")+IF(AJ48=AL48,1)*IF(AJ48+AL48=0,0,1)+IF(AM48&gt;AO48,2,"0")+IF(AM48=AO48,1)*IF(AM48+AO48=0,0,1)+IF(AP48&gt;AR48,2,"0")+IF(AP48=AR48,1)*IF(AP48+AR48=0,0,1)+IF(AS48&gt;AU48,2,"0")+IF(AS48=AU48,1)*IF(AS48+AU48=0,0,1)</f>
        <v>0</v>
      </c>
      <c r="AW48" s="251">
        <f>SUM(C48,F48,I48,L48,O48,R48,X48,AA48,AD48,AG48,AJ48,AM48,AP48,AS48)</f>
        <v>0</v>
      </c>
      <c r="AX48" s="252" t="s">
        <v>14</v>
      </c>
      <c r="AY48" s="253">
        <f>SUM(E48,H48,K48,N48,Q48,T48,Z48,AC48,AF48,AI48,AL48,AO48,AR48,AU48)</f>
        <v>0</v>
      </c>
      <c r="AZ48" s="254">
        <f t="shared" si="8"/>
        <v>0</v>
      </c>
      <c r="BA48" s="356">
        <f>IF(poznámky!AA35=7,poznámky!A19)+IF(poznámky!AA36=7,poznámky!A20)+IF(poznámky!AA37=7,poznámky!A21)+IF(poznámky!AA38=7,poznámky!A22)+IF(poznámky!AA39=7,poznámky!A23)+IF(poznámky!AA40=7,poznámky!A24)+IF(poznámky!AA41=7,poznámky!A25)+IF(poznámky!AA42=7,poznámky!A26)+IF(poznámky!AA43=7,poznámky!A27)+IF(poznámky!AA44=7,poznámky!A28)+IF(poznámky!AA45=7,poznámky!A29)+IF(poznámky!AA46=7,poznámky!A30)+IF(poznámky!AA47=7,poznámky!A31)+IF(poznámky!AA48=7,poznámky!A32)+IF(poznámky!AA49=7,poznámky!A33)</f>
        <v>7</v>
      </c>
      <c r="BB48" s="255" t="s">
        <v>21</v>
      </c>
      <c r="BC48" s="256">
        <f t="shared" si="9"/>
        <v>0</v>
      </c>
      <c r="BD48" s="370" t="e">
        <f>SUM(AV48,'2_ kolo'!BD48)</f>
        <v>#VALUE!</v>
      </c>
      <c r="BE48" s="371">
        <f>SUM(AW48,'2_ kolo'!BE48)</f>
        <v>0</v>
      </c>
      <c r="BF48" s="372" t="s">
        <v>14</v>
      </c>
      <c r="BG48" s="373">
        <f>SUM(AY48,'2_ kolo'!BG48)</f>
        <v>0</v>
      </c>
      <c r="BH48" s="74">
        <f t="shared" si="10"/>
        <v>0</v>
      </c>
      <c r="BI48" s="374">
        <f>IF(poznámky!AI35=1,poznámky!A19)+IF(poznámky!AI36=1,poznámky!A20)+IF(poznámky!AI37=1,poznámky!A21)+IF(poznámky!AI38=1,poznámky!A22)+IF(poznámky!AI39=1,poznámky!A23)+IF(poznámky!AI40=1,poznámky!A24)+IF(poznámky!AI41=1,poznámky!A25)+IF(poznámky!AI42=1,poznámky!A26)+IF(poznámky!AI43=1,poznámky!A27)+IF(poznámky!AI44=1,poznámky!A28)+IF(poznámky!AI45=1,poznámky!A29)+IF(poznámky!AI46=1,poznámky!A30)+IF(poznámky!AI47=1,poznámky!A31)+IF(poznámky!AI48=1,poznámky!A32)+IF(poznámky!AI49=1,poznámky!A33)</f>
        <v>1</v>
      </c>
      <c r="BJ48" s="66" t="s">
        <v>21</v>
      </c>
      <c r="BK48" s="67">
        <f t="shared" si="11"/>
        <v>0</v>
      </c>
      <c r="BM48" s="704"/>
      <c r="BN48" s="704"/>
      <c r="BO48" s="704"/>
      <c r="BP48" s="704"/>
      <c r="BQ48" s="704"/>
    </row>
    <row r="49" spans="1:71" ht="21.75" customHeight="1">
      <c r="A49" s="44">
        <v>8</v>
      </c>
      <c r="B49" s="366">
        <f>'2_ kolo'!B49</f>
        <v>0</v>
      </c>
      <c r="C49" s="192"/>
      <c r="D49" s="193" t="s">
        <v>14</v>
      </c>
      <c r="E49" s="216"/>
      <c r="F49" s="192"/>
      <c r="G49" s="193" t="s">
        <v>14</v>
      </c>
      <c r="H49" s="216"/>
      <c r="I49" s="192"/>
      <c r="J49" s="193" t="s">
        <v>14</v>
      </c>
      <c r="K49" s="216"/>
      <c r="L49" s="192"/>
      <c r="M49" s="193" t="s">
        <v>14</v>
      </c>
      <c r="N49" s="216"/>
      <c r="O49" s="192"/>
      <c r="P49" s="193" t="s">
        <v>14</v>
      </c>
      <c r="Q49" s="216"/>
      <c r="R49" s="192"/>
      <c r="S49" s="193" t="s">
        <v>14</v>
      </c>
      <c r="T49" s="216"/>
      <c r="U49" s="192"/>
      <c r="V49" s="193" t="s">
        <v>14</v>
      </c>
      <c r="W49" s="194"/>
      <c r="X49" s="647" t="s">
        <v>23</v>
      </c>
      <c r="Y49" s="647"/>
      <c r="Z49" s="647"/>
      <c r="AA49" s="211">
        <f>Z50</f>
        <v>0</v>
      </c>
      <c r="AB49" s="212" t="s">
        <v>14</v>
      </c>
      <c r="AC49" s="215">
        <f>X50</f>
        <v>0</v>
      </c>
      <c r="AD49" s="60">
        <f>Z51</f>
        <v>0</v>
      </c>
      <c r="AE49" s="61" t="s">
        <v>14</v>
      </c>
      <c r="AF49" s="85">
        <f>X51</f>
        <v>0</v>
      </c>
      <c r="AG49" s="60">
        <f>Z52</f>
        <v>0</v>
      </c>
      <c r="AH49" s="61" t="s">
        <v>14</v>
      </c>
      <c r="AI49" s="85">
        <f>X52</f>
        <v>0</v>
      </c>
      <c r="AJ49" s="60">
        <f>Z53</f>
        <v>0</v>
      </c>
      <c r="AK49" s="61" t="s">
        <v>14</v>
      </c>
      <c r="AL49" s="63">
        <f>X53</f>
        <v>0</v>
      </c>
      <c r="AM49" s="60">
        <f>Z54</f>
        <v>0</v>
      </c>
      <c r="AN49" s="61" t="s">
        <v>14</v>
      </c>
      <c r="AO49" s="63">
        <f>X54</f>
        <v>0</v>
      </c>
      <c r="AP49" s="60">
        <f>Z55</f>
        <v>0</v>
      </c>
      <c r="AQ49" s="61" t="s">
        <v>14</v>
      </c>
      <c r="AR49" s="85">
        <f>X55</f>
        <v>0</v>
      </c>
      <c r="AS49" s="60">
        <f>Z56</f>
        <v>0</v>
      </c>
      <c r="AT49" s="61" t="s">
        <v>14</v>
      </c>
      <c r="AU49" s="63">
        <f>X56</f>
        <v>0</v>
      </c>
      <c r="AV49" s="250">
        <f>IF(C49&gt;E49,2,"0")+IF(C49=E49,1)*IF(C49+E49=0,0,1)+IF(F49&gt;H49,2,"0")+IF(F49=H49,1)*IF(F49+H49=0,0,1)+IF(I49&gt;K49,2,"0")+IF(I49=K49,1)*IF(I49+K49=0,0,1)+IF(L49&gt;N49,2,"0")+IF(L49=N49,1)*IF(L49+N49=0,0,1)+IF(O49&gt;Q49,2,"0")+IF(O49=Q49,1)*IF(O49+Q49=0,0,1)+IF(R49&gt;T49,2,"0")+IF(R49=T49,1)*IF(R49+T49=0,0,1)+IF(U49&gt;W49,2,"0")+IF(U49=W49,1)*IF(U49+W49=0,0,1)+IF(AA49&gt;AC49,2,"0")+IF(AA49=AC49,1)*IF(AA49+AC49=0,0,1)+IF(AD49&gt;AF49,2,"0")+IF(AD49=AF49,1)*IF(AD49+AF49=0,0,1)+IF(AG49&gt;AI49,2,"0")+IF(AG49=AI49,1)*IF(AG49+AI49=0,0,1)+IF(AJ49&gt;AL49,2,"0")+IF(AJ49=AL49,1)*IF(AJ49+AL49=0,0,1)+IF(AM49&gt;AO49,2,"0")+IF(AM49=AO49,1)*IF(AM49+AO49=0,0,1)+IF(AP49&gt;AR49,2,"0")+IF(AP49=AR49,1)*IF(AP49+AR49=0,0,1)+IF(AS49&gt;AU49,2,"0")+IF(AS49=AU49,1)*IF(AS49+AU49=0,0,1)</f>
        <v>0</v>
      </c>
      <c r="AW49" s="251">
        <f>SUM(C49,F49,I49,L49,O49,R49,U49,AA49,AD49,AG49,AJ49,AM49,AP49,AS49)</f>
        <v>0</v>
      </c>
      <c r="AX49" s="252" t="s">
        <v>14</v>
      </c>
      <c r="AY49" s="253">
        <f>SUM(E49,H49,K49,N49,Q49,T49,W49,AC49,AF49,AI49,AL49,AO49,AR49,AU49)</f>
        <v>0</v>
      </c>
      <c r="AZ49" s="254">
        <f t="shared" si="8"/>
        <v>0</v>
      </c>
      <c r="BA49" s="356">
        <f>IF(poznámky!AA35=8,poznámky!A19)+IF(poznámky!AA36=8,poznámky!A20)+IF(poznámky!AA37=8,poznámky!A21)+IF(poznámky!AA38=8,poznámky!A22)+IF(poznámky!AA39=8,poznámky!A23)+IF(poznámky!AA40=8,poznámky!A24)+IF(poznámky!AA41=8,poznámky!A25)+IF(poznámky!AA42=8,poznámky!A26)+IF(poznámky!AA43=8,poznámky!A27)+IF(poznámky!AA44=8,poznámky!A28)+IF(poznámky!AA45=8,poznámky!A29)+IF(poznámky!AA46=8,poznámky!A30)+IF(poznámky!AA47=8,poznámky!A31)+IF(poznámky!AA48=8,poznámky!A32)+IF(poznámky!AA49=8,poznámky!A33)</f>
        <v>8</v>
      </c>
      <c r="BB49" s="255" t="s">
        <v>21</v>
      </c>
      <c r="BC49" s="256">
        <f t="shared" si="9"/>
        <v>0</v>
      </c>
      <c r="BD49" s="370" t="e">
        <f>SUM(AV49,'2_ kolo'!BD49)</f>
        <v>#VALUE!</v>
      </c>
      <c r="BE49" s="371">
        <f>SUM(AW49,'2_ kolo'!BE49)</f>
        <v>0</v>
      </c>
      <c r="BF49" s="372" t="s">
        <v>14</v>
      </c>
      <c r="BG49" s="373">
        <f>SUM(AY49,'2_ kolo'!BG49)</f>
        <v>0</v>
      </c>
      <c r="BH49" s="74">
        <f t="shared" si="10"/>
        <v>0</v>
      </c>
      <c r="BI49" s="374">
        <f>IF(poznámky!AI35=1,poznámky!A19)+IF(poznámky!AI36=1,poznámky!A20)+IF(poznámky!AI37=1,poznámky!A21)+IF(poznámky!AI38=1,poznámky!A22)+IF(poznámky!AI39=1,poznámky!A23)+IF(poznámky!AI40=1,poznámky!A24)+IF(poznámky!AI41=1,poznámky!A25)+IF(poznámky!AI42=1,poznámky!A26)+IF(poznámky!AI43=1,poznámky!A27)+IF(poznámky!AI44=1,poznámky!A28)+IF(poznámky!AI45=1,poznámky!A29)+IF(poznámky!AI46=1,poznámky!A30)+IF(poznámky!AI47=1,poznámky!A31)+IF(poznámky!AI48=1,poznámky!A32)+IF(poznámky!AI49=1,poznámky!A33)</f>
        <v>1</v>
      </c>
      <c r="BJ49" s="66" t="s">
        <v>21</v>
      </c>
      <c r="BK49" s="67">
        <f t="shared" si="11"/>
        <v>0</v>
      </c>
      <c r="BM49" s="385"/>
    </row>
    <row r="50" spans="1:71" ht="21.75" customHeight="1">
      <c r="A50" s="44">
        <v>9</v>
      </c>
      <c r="B50" s="366">
        <f>'2_ kolo'!B50</f>
        <v>0</v>
      </c>
      <c r="C50" s="192"/>
      <c r="D50" s="193" t="s">
        <v>14</v>
      </c>
      <c r="E50" s="194"/>
      <c r="F50" s="192"/>
      <c r="G50" s="193" t="s">
        <v>14</v>
      </c>
      <c r="H50" s="194"/>
      <c r="I50" s="192"/>
      <c r="J50" s="193" t="s">
        <v>14</v>
      </c>
      <c r="K50" s="194"/>
      <c r="L50" s="192"/>
      <c r="M50" s="193" t="s">
        <v>14</v>
      </c>
      <c r="N50" s="194"/>
      <c r="O50" s="192"/>
      <c r="P50" s="193" t="s">
        <v>14</v>
      </c>
      <c r="Q50" s="194"/>
      <c r="R50" s="192"/>
      <c r="S50" s="193" t="s">
        <v>14</v>
      </c>
      <c r="T50" s="194"/>
      <c r="U50" s="192"/>
      <c r="V50" s="193" t="s">
        <v>14</v>
      </c>
      <c r="W50" s="194"/>
      <c r="X50" s="192"/>
      <c r="Y50" s="193" t="s">
        <v>14</v>
      </c>
      <c r="Z50" s="194"/>
      <c r="AA50" s="647" t="s">
        <v>24</v>
      </c>
      <c r="AB50" s="647"/>
      <c r="AC50" s="647"/>
      <c r="AD50" s="60">
        <f>AC51</f>
        <v>0</v>
      </c>
      <c r="AE50" s="61" t="s">
        <v>14</v>
      </c>
      <c r="AF50" s="84">
        <f>AA51</f>
        <v>0</v>
      </c>
      <c r="AG50" s="60">
        <f>AC52</f>
        <v>0</v>
      </c>
      <c r="AH50" s="61" t="s">
        <v>14</v>
      </c>
      <c r="AI50" s="84">
        <f>AA52</f>
        <v>0</v>
      </c>
      <c r="AJ50" s="60">
        <f>AC53</f>
        <v>0</v>
      </c>
      <c r="AK50" s="61" t="s">
        <v>14</v>
      </c>
      <c r="AL50" s="62">
        <f>AA53</f>
        <v>0</v>
      </c>
      <c r="AM50" s="60">
        <f>AC54</f>
        <v>0</v>
      </c>
      <c r="AN50" s="61" t="s">
        <v>14</v>
      </c>
      <c r="AO50" s="62">
        <f>AA54</f>
        <v>0</v>
      </c>
      <c r="AP50" s="60">
        <f>AC55</f>
        <v>0</v>
      </c>
      <c r="AQ50" s="61" t="s">
        <v>14</v>
      </c>
      <c r="AR50" s="84">
        <f>AA55</f>
        <v>0</v>
      </c>
      <c r="AS50" s="60">
        <f>AC56</f>
        <v>0</v>
      </c>
      <c r="AT50" s="61" t="s">
        <v>14</v>
      </c>
      <c r="AU50" s="62">
        <f>AA56</f>
        <v>0</v>
      </c>
      <c r="AV50" s="250">
        <f>IF(C50&gt;E50,2,"0")+IF(C50=E50,1)*IF(C50+E50=0,0,1)+IF(F50&gt;H50,2,"0")+IF(F50=H50,1)*IF(F50+H50=0,0,1)+IF(I50&gt;K50,2,"0")+IF(I50=K50,1)*IF(I50+K50=0,0,1)+IF(L50&gt;N50,2,"0")+IF(L50=N50,1)*IF(L50+N50=0,0,1)+IF(O50&gt;Q50,2,"0")+IF(O50=Q50,1)*IF(O50+Q50=0,0,1)+IF(R50&gt;T50,2,"0")+IF(R50=T50,1)*IF(R50+T50=0,0,1)+IF(U50&gt;W50,2,"0")+IF(U50=W50,1)*IF(U50+W50=0,0,1)+IF(X50&gt;Z50,2,"0")+IF(X50=Z50,1)*IF(X50+Z50=0,0,1)+IF(AD50&gt;AF50,2,"0")+IF(AD50=AF50,1)*IF(AD50+AF50=0,0,1)+IF(AG50&gt;AI50,2,"0")+IF(AG50=AI50,1)*IF(AG50+AI50=0,0,1)+IF(AJ50&gt;AL50,2,"0")+IF(AJ50=AL50,1)*IF(AJ50+AL50=0,0,1)+IF(AM50&gt;AO50,2,"0")+IF(AM50=AO50,1)*IF(AM50+AO50=0,0,1)+IF(AP50&gt;AR50,2,"0")+IF(AP50=AR50,1)*IF(AP50+AR50=0,0,1)+IF(AS50&gt;AU50,2,"0")+IF(AS50=AU50,1)*IF(AS50+AU50=0,0,1)</f>
        <v>0</v>
      </c>
      <c r="AW50" s="251">
        <f>SUM(C50,F50,I50,L50,O50,R50,U50,X50,AD50,AG50,AJ50,AM50,AP50,AS50)</f>
        <v>0</v>
      </c>
      <c r="AX50" s="252" t="s">
        <v>14</v>
      </c>
      <c r="AY50" s="253">
        <f>SUM(E50,H50,K50,N50,Q50,T50,W50,Z50,AF50,AI50,AL50,AO50,AR50,AU50)</f>
        <v>0</v>
      </c>
      <c r="AZ50" s="254">
        <f t="shared" si="8"/>
        <v>0</v>
      </c>
      <c r="BA50" s="356">
        <f>IF(poznámky!AA35=9,poznámky!A19)+IF(poznámky!AA36=9,poznámky!A20)+IF(poznámky!AA37=9,poznámky!A21)+IF(poznámky!AA38=9,poznámky!A22)+IF(poznámky!AA39=9,poznámky!A23)+IF(poznámky!AA40=9,poznámky!A24)+IF(poznámky!AA41=9,poznámky!A25)+IF(poznámky!AA42=9,poznámky!A26)+IF(poznámky!AA43=9,poznámky!A27)+IF(poznámky!AA44=9,poznámky!A28)+IF(poznámky!AA45=9,poznámky!A29)+IF(poznámky!AA46=9,poznámky!A30)+IF(poznámky!AA47=9,poznámky!A31)+IF(poznámky!AA48=9,poznámky!A32)+IF(poznámky!AA49=9,poznámky!A33)</f>
        <v>9</v>
      </c>
      <c r="BB50" s="255" t="s">
        <v>21</v>
      </c>
      <c r="BC50" s="256">
        <f t="shared" si="9"/>
        <v>0</v>
      </c>
      <c r="BD50" s="370" t="e">
        <f>SUM(AV50,'2_ kolo'!BD50)</f>
        <v>#VALUE!</v>
      </c>
      <c r="BE50" s="371">
        <f>SUM(AW50,'2_ kolo'!BE50)</f>
        <v>0</v>
      </c>
      <c r="BF50" s="372" t="s">
        <v>14</v>
      </c>
      <c r="BG50" s="373">
        <f>SUM(AY50,'2_ kolo'!BG50)</f>
        <v>0</v>
      </c>
      <c r="BH50" s="74">
        <f t="shared" si="10"/>
        <v>0</v>
      </c>
      <c r="BI50" s="374">
        <f>IF(poznámky!AI35=1,poznámky!A19)+IF(poznámky!AI36=1,poznámky!A20)+IF(poznámky!AI37=1,poznámky!A21)+IF(poznámky!AI38=1,poznámky!A22)+IF(poznámky!AI39=1,poznámky!A23)+IF(poznámky!AI40=1,poznámky!A24)+IF(poznámky!AI41=1,poznámky!A25)+IF(poznámky!AI42=1,poznámky!A26)+IF(poznámky!AI43=1,poznámky!A27)+IF(poznámky!AI44=1,poznámky!A28)+IF(poznámky!AI45=1,poznámky!A29)+IF(poznámky!AI46=1,poznámky!A30)+IF(poznámky!AI47=1,poznámky!A31)+IF(poznámky!AI48=1,poznámky!A32)+IF(poznámky!AI49=1,poznámky!A33)</f>
        <v>1</v>
      </c>
      <c r="BJ50" s="66" t="s">
        <v>21</v>
      </c>
      <c r="BK50" s="67">
        <f t="shared" si="11"/>
        <v>0</v>
      </c>
      <c r="BM50" s="385"/>
    </row>
    <row r="51" spans="1:71" ht="21.75" customHeight="1">
      <c r="A51" s="44">
        <v>10</v>
      </c>
      <c r="B51" s="366">
        <f>'2_ kolo'!B51</f>
        <v>0</v>
      </c>
      <c r="C51" s="60"/>
      <c r="D51" s="61" t="s">
        <v>14</v>
      </c>
      <c r="E51" s="84"/>
      <c r="F51" s="60"/>
      <c r="G51" s="61" t="s">
        <v>14</v>
      </c>
      <c r="H51" s="84"/>
      <c r="I51" s="60"/>
      <c r="J51" s="61" t="s">
        <v>14</v>
      </c>
      <c r="K51" s="84"/>
      <c r="L51" s="60"/>
      <c r="M51" s="61" t="s">
        <v>14</v>
      </c>
      <c r="N51" s="84"/>
      <c r="O51" s="60"/>
      <c r="P51" s="61" t="s">
        <v>14</v>
      </c>
      <c r="Q51" s="84"/>
      <c r="R51" s="60"/>
      <c r="S51" s="61" t="s">
        <v>14</v>
      </c>
      <c r="T51" s="84"/>
      <c r="U51" s="60"/>
      <c r="V51" s="61" t="s">
        <v>14</v>
      </c>
      <c r="W51" s="84"/>
      <c r="X51" s="60"/>
      <c r="Y51" s="61" t="s">
        <v>14</v>
      </c>
      <c r="Z51" s="84"/>
      <c r="AA51" s="60"/>
      <c r="AB51" s="61" t="s">
        <v>14</v>
      </c>
      <c r="AC51" s="84"/>
      <c r="AD51" s="647" t="s">
        <v>15</v>
      </c>
      <c r="AE51" s="647"/>
      <c r="AF51" s="647"/>
      <c r="AG51" s="60">
        <f>AF52</f>
        <v>0</v>
      </c>
      <c r="AH51" s="61" t="s">
        <v>14</v>
      </c>
      <c r="AI51" s="84">
        <f>AD52</f>
        <v>0</v>
      </c>
      <c r="AJ51" s="60">
        <f>AF53</f>
        <v>0</v>
      </c>
      <c r="AK51" s="61" t="s">
        <v>14</v>
      </c>
      <c r="AL51" s="62">
        <f>AD53</f>
        <v>0</v>
      </c>
      <c r="AM51" s="60">
        <f>AF54</f>
        <v>0</v>
      </c>
      <c r="AN51" s="61" t="s">
        <v>14</v>
      </c>
      <c r="AO51" s="62">
        <f>AD54</f>
        <v>0</v>
      </c>
      <c r="AP51" s="60">
        <f>AF55</f>
        <v>0</v>
      </c>
      <c r="AQ51" s="61" t="s">
        <v>14</v>
      </c>
      <c r="AR51" s="84">
        <f>AD55</f>
        <v>0</v>
      </c>
      <c r="AS51" s="60">
        <f>AF56</f>
        <v>0</v>
      </c>
      <c r="AT51" s="61" t="s">
        <v>14</v>
      </c>
      <c r="AU51" s="62">
        <f>AD56</f>
        <v>0</v>
      </c>
      <c r="AV51" s="250">
        <f>IF(C51=E51,1)*IF(C51+E51=0,0,1)+IF(C51&gt;E51,2,"0")+IF(F51&gt;H51,2,"0")+IF(F51=H51,1)*IF(F51+H51=0,0,1)+IF(I51&gt;K51,2,"0")+IF(I51=K51,1)*IF(I51+K51=0,0,1)+IF(L51&gt;N51,2,"0")+IF(L51=N51,1)*IF(L51+N51=0,0,1)+IF(O51&gt;Q51,2,"0")+IF(O51=Q51,1)*IF(O51+Q51=0,0,1)+IF(R51&gt;T51,2,"0")+IF(R51=T51,1)*IF(R51+T51=0,0,1)+IF(U51&gt;W51,2,"0")+IF(U51=W51,1)*IF(U51+W51=0,0,1)+IF(X51&gt;Z51,2,"0")+IF(X51=Z51,1)*IF(X51+Z51=0,0,1)+IF(AA51&gt;AC51,2,"0")+IF(AA51=AC51,1)*IF(AA51+AC51=0,0,1)+IF(AG51&gt;AI51,2,"0")+IF(AG51=AI51,1)*IF(AG51+AI51=0,0,1)+IF(AJ51&gt;AL51,2,"0")+IF(AJ51=AL51,1)*IF(AJ51+AL51=0,0,1)+IF(AM51&gt;AO51,2,"0")+IF(AM51=AO51,1)*IF(AM51+AO51=0,0,1)+IF(AP51&gt;AR51,2,"0")+IF(AP51=AR51,1)*IF(AP51+AR51=0,0,1)+IF(AS51&gt;AU51,2,"0")+IF(AS51=AU51,1)*IF(AS51+AU51=0,0,1)</f>
        <v>0</v>
      </c>
      <c r="AW51" s="251">
        <f>SUM(C51,F51,I51,L51,O51,R51,U51,X51,AA51,AG51,AJ51,AM51,AP51,AS51)</f>
        <v>0</v>
      </c>
      <c r="AX51" s="252" t="s">
        <v>14</v>
      </c>
      <c r="AY51" s="253">
        <f>SUM(E51,H51,K51,N51,Q51,T51,W51,Z51,AC51,AI51,AL51,AO51,AR51,AU51)</f>
        <v>0</v>
      </c>
      <c r="AZ51" s="254">
        <f t="shared" si="8"/>
        <v>0</v>
      </c>
      <c r="BA51" s="356">
        <f>IF(poznámky!AA35=10,poznámky!A19)+IF(poznámky!AA36=10,poznámky!A20)+IF(poznámky!AA37=10,poznámky!A21)+IF(poznámky!AA38=10,poznámky!A22)+IF(poznámky!AA39=10,poznámky!A23)+IF(poznámky!AA40=10,poznámky!A24)+IF(poznámky!AA41=10,poznámky!A25)+IF(poznámky!AA42=10,poznámky!A26)+IF(poznámky!AA43=10,poznámky!A27)+IF(poznámky!AA44=10,poznámky!A28)+IF(poznámky!AA45=10,poznámky!A29)+IF(poznámky!AA46=10,poznámky!A30)+IF(poznámky!AA47=10,poznámky!A31)+IF(poznámky!AA48=10,poznámky!A32)+IF(poznámky!AA49=10,poznámky!A33)</f>
        <v>10</v>
      </c>
      <c r="BB51" s="255" t="s">
        <v>21</v>
      </c>
      <c r="BC51" s="256">
        <f t="shared" si="9"/>
        <v>0</v>
      </c>
      <c r="BD51" s="370" t="e">
        <f>SUM(AV51,'2_ kolo'!BD51)</f>
        <v>#VALUE!</v>
      </c>
      <c r="BE51" s="371">
        <f>SUM(AW51,'2_ kolo'!BE51)</f>
        <v>0</v>
      </c>
      <c r="BF51" s="372" t="s">
        <v>14</v>
      </c>
      <c r="BG51" s="373">
        <f>SUM(AY51,'2_ kolo'!BG51)</f>
        <v>0</v>
      </c>
      <c r="BH51" s="74">
        <f t="shared" si="10"/>
        <v>0</v>
      </c>
      <c r="BI51" s="374">
        <f>IF(poznámky!AI35=1,poznámky!A19)+IF(poznámky!AI36=1,poznámky!A20)+IF(poznámky!AI37=1,poznámky!A21)+IF(poznámky!AI38=1,poznámky!A22)+IF(poznámky!AI39=1,poznámky!A23)+IF(poznámky!AI40=1,poznámky!A24)+IF(poznámky!AI41=1,poznámky!A25)+IF(poznámky!AI42=1,poznámky!A26)+IF(poznámky!AI43=1,poznámky!A27)+IF(poznámky!AI44=1,poznámky!A28)+IF(poznámky!AI45=1,poznámky!A29)+IF(poznámky!AI46=1,poznámky!A30)+IF(poznámky!AI47=1,poznámky!A31)+IF(poznámky!AI48=1,poznámky!A32)+IF(poznámky!AI49=1,poznámky!A33)</f>
        <v>1</v>
      </c>
      <c r="BJ51" s="66" t="s">
        <v>21</v>
      </c>
      <c r="BK51" s="67">
        <f t="shared" si="11"/>
        <v>0</v>
      </c>
      <c r="BM51" s="385"/>
    </row>
    <row r="52" spans="1:71" ht="21.75" customHeight="1">
      <c r="A52" s="44">
        <v>11</v>
      </c>
      <c r="B52" s="366">
        <f>'2_ kolo'!B52</f>
        <v>0</v>
      </c>
      <c r="C52" s="175"/>
      <c r="D52" s="61" t="s">
        <v>14</v>
      </c>
      <c r="E52" s="84"/>
      <c r="F52" s="175"/>
      <c r="G52" s="61" t="s">
        <v>14</v>
      </c>
      <c r="H52" s="84"/>
      <c r="I52" s="175"/>
      <c r="J52" s="61" t="s">
        <v>14</v>
      </c>
      <c r="K52" s="84"/>
      <c r="L52" s="175"/>
      <c r="M52" s="61" t="s">
        <v>14</v>
      </c>
      <c r="N52" s="84"/>
      <c r="O52" s="175"/>
      <c r="P52" s="61" t="s">
        <v>14</v>
      </c>
      <c r="Q52" s="84"/>
      <c r="R52" s="175"/>
      <c r="S52" s="61" t="s">
        <v>14</v>
      </c>
      <c r="T52" s="84"/>
      <c r="U52" s="175"/>
      <c r="V52" s="61" t="s">
        <v>14</v>
      </c>
      <c r="W52" s="84"/>
      <c r="X52" s="175"/>
      <c r="Y52" s="61" t="s">
        <v>14</v>
      </c>
      <c r="Z52" s="84"/>
      <c r="AA52" s="175"/>
      <c r="AB52" s="61" t="s">
        <v>14</v>
      </c>
      <c r="AC52" s="84"/>
      <c r="AD52" s="60"/>
      <c r="AE52" s="61" t="s">
        <v>14</v>
      </c>
      <c r="AF52" s="84"/>
      <c r="AG52" s="647"/>
      <c r="AH52" s="647"/>
      <c r="AI52" s="647"/>
      <c r="AJ52" s="60">
        <f>AI53</f>
        <v>0</v>
      </c>
      <c r="AK52" s="61" t="s">
        <v>14</v>
      </c>
      <c r="AL52" s="62">
        <f>AG53</f>
        <v>0</v>
      </c>
      <c r="AM52" s="60">
        <f>AI54</f>
        <v>0</v>
      </c>
      <c r="AN52" s="61" t="s">
        <v>14</v>
      </c>
      <c r="AO52" s="62">
        <f>AG54</f>
        <v>0</v>
      </c>
      <c r="AP52" s="60">
        <f>AI55</f>
        <v>0</v>
      </c>
      <c r="AQ52" s="61" t="s">
        <v>14</v>
      </c>
      <c r="AR52" s="85">
        <f>AG55</f>
        <v>0</v>
      </c>
      <c r="AS52" s="60">
        <f>AI56</f>
        <v>0</v>
      </c>
      <c r="AT52" s="61" t="s">
        <v>14</v>
      </c>
      <c r="AU52" s="62">
        <f>AG56</f>
        <v>0</v>
      </c>
      <c r="AV52" s="250">
        <f>IF(C52&gt;E52,2,"0")+IF(C52=E52,1)*IF(C52+E52=0,0,1)+IF(F52&gt;H52,2,"0")+IF(F52=H52,1)*IF(F52+H52=0,0,1)+IF(I52&gt;K52,2,"0")+IF(I52=K52,1)*IF(I52+K52=0,0,1)+IF(L52&gt;N52,2,"0")+IF(L52=N52,1)*IF(L52+N52=0,0,1)+IF(O52&gt;Q52,2,"0")+IF(O52=Q52,1)*IF(O52+Q52=0,0,1)+IF(R52&gt;T52,2,"0")+IF(R52=T52,1)*IF(R52+T52=0,0,1)+IF(U52&gt;W52,2,"0")+IF(U52=W52,1)*IF(U52+W52=0,0,1)+IF(X52&gt;Z52,2,"0")+IF(X52=Z52,1)*IF(X52+Z52=0,0,1)+IF(AA52&gt;AC52,2,"0")+IF(AA52=AC52,1)*IF(AA52+AC52=0,0,1)+IF(AD52&gt;AF52,2,"0")+IF(AD52=AF52,1)*IF(AD52+AF52=0,0,1)+IF(AJ52&gt;AL52,2,"0")+IF(AJ52=AL52,1)*IF(AJ52+AL52=0,0,1)+IF(AM52&gt;AO52,2,"0")+IF(AM52=AO52,1)*IF(AM52+AO52=0,0,1)+IF(AP52&gt;AR52,2,"0")+IF(AP52=AR52,1)*IF(AP52+AR52=0,0,1)+IF(AS52&gt;AU52,2,"0")+IF(AS52=AU52,1)*IF(AS52+AU52=0,0,1)</f>
        <v>0</v>
      </c>
      <c r="AW52" s="251">
        <f>SUM(C52,F52,I52,L52,O52,R52,U52,X52,AA52,AD52,AJ52,AM52,AP52,AS52)</f>
        <v>0</v>
      </c>
      <c r="AX52" s="252" t="s">
        <v>14</v>
      </c>
      <c r="AY52" s="253">
        <f>SUM(E52,H52,K52,N52,Q52,T52,W52,Z52,AC52,AF52,AL52,AO52,AR52,AU52)</f>
        <v>0</v>
      </c>
      <c r="AZ52" s="254">
        <f t="shared" si="8"/>
        <v>0</v>
      </c>
      <c r="BA52" s="356">
        <f>IF(poznámky!AA35=11,poznámky!A19)+IF(poznámky!AA36=11,poznámky!A20)+IF(poznámky!AA37=11,poznámky!A21)+IF(poznámky!AA38=11,poznámky!A22)+IF(poznámky!AA39=11,poznámky!A23)+IF(poznámky!AA40=11,poznámky!A24)+IF(poznámky!AA41=11,poznámky!A25)+IF(poznámky!AA42=11,poznámky!A26)+IF(poznámky!AA43=11,poznámky!A27)+IF(poznámky!AA44=11,poznámky!A28)+IF(poznámky!AA45=11,poznámky!A29)+IF(poznámky!AA46=11,poznámky!A30)+IF(poznámky!AA47=11,poznámky!A31)+IF(poznámky!AA48=11,poznámky!A32)+IF(poznámky!AA49=11,poznámky!A33)</f>
        <v>11</v>
      </c>
      <c r="BB52" s="255" t="s">
        <v>21</v>
      </c>
      <c r="BC52" s="256">
        <f t="shared" si="9"/>
        <v>0</v>
      </c>
      <c r="BD52" s="370" t="e">
        <f>SUM(AV52,'2_ kolo'!BD52)</f>
        <v>#VALUE!</v>
      </c>
      <c r="BE52" s="371">
        <f>SUM(AW52,'2_ kolo'!BE52)</f>
        <v>0</v>
      </c>
      <c r="BF52" s="372" t="s">
        <v>14</v>
      </c>
      <c r="BG52" s="373">
        <f>SUM(AY52,'2_ kolo'!BG52)</f>
        <v>0</v>
      </c>
      <c r="BH52" s="74">
        <f t="shared" si="10"/>
        <v>0</v>
      </c>
      <c r="BI52" s="374">
        <f>IF(poznámky!AI35=1,poznámky!A19)+IF(poznámky!AI36=1,poznámky!A20)+IF(poznámky!AI37=1,poznámky!A21)+IF(poznámky!AI38=1,poznámky!A22)+IF(poznámky!AI39=1,poznámky!A23)+IF(poznámky!AI40=1,poznámky!A24)+IF(poznámky!AI41=1,poznámky!A25)+IF(poznámky!AI42=1,poznámky!A26)+IF(poznámky!AI43=1,poznámky!A27)+IF(poznámky!AI44=1,poznámky!A28)+IF(poznámky!AI45=1,poznámky!A29)+IF(poznámky!AI46=1,poznámky!A30)+IF(poznámky!AI47=1,poznámky!A31)+IF(poznámky!AI48=1,poznámky!A32)+IF(poznámky!AI49=1,poznámky!A33)</f>
        <v>1</v>
      </c>
      <c r="BJ52" s="66" t="s">
        <v>21</v>
      </c>
      <c r="BK52" s="67">
        <f t="shared" si="11"/>
        <v>0</v>
      </c>
      <c r="BM52" s="385"/>
    </row>
    <row r="53" spans="1:71" ht="21.75" customHeight="1">
      <c r="A53" s="44">
        <v>12</v>
      </c>
      <c r="B53" s="366">
        <f>'2_ kolo'!B53</f>
        <v>0</v>
      </c>
      <c r="C53" s="60"/>
      <c r="D53" s="61" t="s">
        <v>14</v>
      </c>
      <c r="E53" s="84"/>
      <c r="F53" s="60"/>
      <c r="G53" s="61" t="s">
        <v>14</v>
      </c>
      <c r="H53" s="84"/>
      <c r="I53" s="60"/>
      <c r="J53" s="61" t="s">
        <v>14</v>
      </c>
      <c r="K53" s="84"/>
      <c r="L53" s="60"/>
      <c r="M53" s="61" t="s">
        <v>14</v>
      </c>
      <c r="N53" s="84"/>
      <c r="O53" s="60"/>
      <c r="P53" s="61" t="s">
        <v>14</v>
      </c>
      <c r="Q53" s="84"/>
      <c r="R53" s="60"/>
      <c r="S53" s="61" t="s">
        <v>14</v>
      </c>
      <c r="T53" s="84"/>
      <c r="U53" s="60"/>
      <c r="V53" s="61" t="s">
        <v>14</v>
      </c>
      <c r="W53" s="84"/>
      <c r="X53" s="60"/>
      <c r="Y53" s="61" t="s">
        <v>14</v>
      </c>
      <c r="Z53" s="84"/>
      <c r="AA53" s="60"/>
      <c r="AB53" s="61" t="s">
        <v>14</v>
      </c>
      <c r="AC53" s="84"/>
      <c r="AD53" s="60"/>
      <c r="AE53" s="61" t="s">
        <v>14</v>
      </c>
      <c r="AF53" s="84"/>
      <c r="AG53" s="60"/>
      <c r="AH53" s="61" t="s">
        <v>14</v>
      </c>
      <c r="AI53" s="84"/>
      <c r="AJ53" s="646">
        <v>2</v>
      </c>
      <c r="AK53" s="646"/>
      <c r="AL53" s="675"/>
      <c r="AM53" s="175">
        <f>AL54</f>
        <v>0</v>
      </c>
      <c r="AN53" s="61" t="s">
        <v>14</v>
      </c>
      <c r="AO53" s="85">
        <f>AJ54</f>
        <v>0</v>
      </c>
      <c r="AP53" s="175">
        <f>AL55</f>
        <v>0</v>
      </c>
      <c r="AQ53" s="61" t="s">
        <v>14</v>
      </c>
      <c r="AR53" s="84">
        <f>AJ55</f>
        <v>0</v>
      </c>
      <c r="AS53" s="60">
        <f>AL56</f>
        <v>0</v>
      </c>
      <c r="AT53" s="61" t="s">
        <v>14</v>
      </c>
      <c r="AU53" s="64">
        <f>AJ56</f>
        <v>0</v>
      </c>
      <c r="AV53" s="250">
        <f>IF(C53&gt;E53,2,"0")+IF(C53=E53,1)*IF(C53+E53=0,0,1)+IF(F53&gt;H53,2,"0")+IF(F53=H53,1)*IF(F53+H53=0,0,1)+IF(I53&gt;K53,2,"0")+IF(I53=K53,1)*IF(I53+K53=0,0,1)+IF(L53&gt;N53,2,"0")+IF(L53=N53,1)*IF(L53+N53=0,0,1)+IF(O53&gt;Q53,2,"0")+IF(O53=Q53,1)*IF(O53+Q53=0,0,1)+IF(R53&gt;T53,2,"0")+IF(R53=T53,1)*IF(R53+T53=0,0,1)+IF(U53&gt;W53,2,"0")+IF(U53=W53,1)*IF(U53+W53=0,0,1)+IF(X53&gt;Z53,2,"0")+IF(X53=Z53,1)*IF(X53+Z53=0,0,1)+IF(AA53&gt;AC53,2,"0")+IF(AA53=AC53,1)*IF(AA53+AC53=0,0,1)+IF(AD53&gt;AF53,2,"0")+IF(AD53=AF53,1)*IF(AD53+AF53=0,0,1)+IF(AG53&gt;AI53,2,"0")+IF(AG53=AI53,1)*IF(AG53+AI53=0,0,1)+IF(AM53&gt;AO53,2,"0")+IF(AM53=AO53,1)*IF(AM53+AO53=0,0,1)+IF(AP53&gt;AR53,2,"0")+IF(AP53=AR53,1)*IF(AP53+AR53=0,0,1)+IF(AS53&gt;AU53,2,"0")+IF(AS53=AU53,1)*IF(AS53+AU53=0,0,1)</f>
        <v>0</v>
      </c>
      <c r="AW53" s="251">
        <f>SUM(C53,F53,I53,L53,O53,R53,U53,X53,AA53,AD53,AG53,AM53,AP53,AS53)</f>
        <v>0</v>
      </c>
      <c r="AX53" s="252" t="s">
        <v>14</v>
      </c>
      <c r="AY53" s="253">
        <f>SUM(E53,H53,K53,N53,Q53,T53,W53,Z53,AC53,AF53,AI53,AO53,AR53,AU53)</f>
        <v>0</v>
      </c>
      <c r="AZ53" s="254">
        <f>AW53-AY53</f>
        <v>0</v>
      </c>
      <c r="BA53" s="356">
        <f>IF(poznámky!AA35=12,poznámky!A19)+IF(poznámky!AA36=12,poznámky!A20)+IF(poznámky!AA37=12,poznámky!A21)+IF(poznámky!AA38=12,poznámky!A22)+IF(poznámky!AA39=12,poznámky!A23)+IF(poznámky!AA40=12,poznámky!A24)+IF(poznámky!AA41=12,poznámky!A25)+IF(poznámky!AA42=12,poznámky!A26)+IF(poznámky!AA43=12,poznámky!A27)+IF(poznámky!AA44=12,poznámky!A28)+IF(poznámky!AA45=12,poznámky!A29)+IF(poznámky!AA46=12,poznámky!A30)+IF(poznámky!AA47=12,poznámky!A31)+IF(poznámky!AA48=12,poznámky!A32)+IF(poznámky!AA49=12,poznámky!A33)</f>
        <v>12</v>
      </c>
      <c r="BB53" s="255" t="s">
        <v>21</v>
      </c>
      <c r="BC53" s="256">
        <f t="shared" si="9"/>
        <v>0</v>
      </c>
      <c r="BD53" s="370" t="e">
        <f>SUM(AV53,'2_ kolo'!BD53)</f>
        <v>#VALUE!</v>
      </c>
      <c r="BE53" s="371">
        <f>SUM(AW53,'2_ kolo'!BE53)</f>
        <v>0</v>
      </c>
      <c r="BF53" s="372" t="s">
        <v>14</v>
      </c>
      <c r="BG53" s="373">
        <f>SUM(AY53,'2_ kolo'!BG53)</f>
        <v>0</v>
      </c>
      <c r="BH53" s="74">
        <f t="shared" si="10"/>
        <v>0</v>
      </c>
      <c r="BI53" s="374">
        <f>IF(poznámky!AI35=1,poznámky!A19)+IF(poznámky!AI36=1,poznámky!A20)+IF(poznámky!AI37=1,poznámky!A21)+IF(poznámky!AI38=1,poznámky!A22)+IF(poznámky!AI39=1,poznámky!A23)+IF(poznámky!AI40=1,poznámky!A24)+IF(poznámky!AI41=1,poznámky!A25)+IF(poznámky!AI42=1,poznámky!A26)+IF(poznámky!AI43=1,poznámky!A27)+IF(poznámky!AI44=1,poznámky!A28)+IF(poznámky!AI45=1,poznámky!A29)+IF(poznámky!AI46=1,poznámky!A30)+IF(poznámky!AI47=1,poznámky!A31)+IF(poznámky!AI48=1,poznámky!A32)+IF(poznámky!AI49=1,poznámky!A33)</f>
        <v>1</v>
      </c>
      <c r="BJ53" s="66" t="s">
        <v>21</v>
      </c>
      <c r="BK53" s="67">
        <f t="shared" si="11"/>
        <v>0</v>
      </c>
      <c r="BM53" s="385"/>
    </row>
    <row r="54" spans="1:71" ht="21.75" customHeight="1">
      <c r="A54" s="44">
        <v>13</v>
      </c>
      <c r="B54" s="366">
        <f>'2_ kolo'!B54</f>
        <v>0</v>
      </c>
      <c r="C54" s="195"/>
      <c r="D54" s="81" t="s">
        <v>14</v>
      </c>
      <c r="E54" s="196"/>
      <c r="F54" s="195"/>
      <c r="G54" s="81" t="s">
        <v>14</v>
      </c>
      <c r="H54" s="196"/>
      <c r="I54" s="195"/>
      <c r="J54" s="81" t="s">
        <v>14</v>
      </c>
      <c r="K54" s="196"/>
      <c r="L54" s="195"/>
      <c r="M54" s="81" t="s">
        <v>14</v>
      </c>
      <c r="N54" s="196"/>
      <c r="O54" s="195"/>
      <c r="P54" s="81" t="s">
        <v>14</v>
      </c>
      <c r="Q54" s="196"/>
      <c r="R54" s="195"/>
      <c r="S54" s="81" t="s">
        <v>14</v>
      </c>
      <c r="T54" s="196"/>
      <c r="U54" s="195"/>
      <c r="V54" s="81" t="s">
        <v>14</v>
      </c>
      <c r="W54" s="196"/>
      <c r="X54" s="195"/>
      <c r="Y54" s="81" t="s">
        <v>14</v>
      </c>
      <c r="Z54" s="196"/>
      <c r="AA54" s="195"/>
      <c r="AB54" s="81" t="s">
        <v>14</v>
      </c>
      <c r="AC54" s="196"/>
      <c r="AD54" s="195"/>
      <c r="AE54" s="81" t="s">
        <v>14</v>
      </c>
      <c r="AF54" s="196"/>
      <c r="AG54" s="195"/>
      <c r="AH54" s="81" t="s">
        <v>14</v>
      </c>
      <c r="AI54" s="196"/>
      <c r="AJ54" s="195"/>
      <c r="AK54" s="81" t="s">
        <v>14</v>
      </c>
      <c r="AL54" s="47"/>
      <c r="AM54" s="646">
        <v>0</v>
      </c>
      <c r="AN54" s="646"/>
      <c r="AO54" s="675"/>
      <c r="AP54" s="195">
        <f>AO55</f>
        <v>0</v>
      </c>
      <c r="AQ54" s="81" t="s">
        <v>14</v>
      </c>
      <c r="AR54" s="84">
        <f>AM55</f>
        <v>0</v>
      </c>
      <c r="AS54" s="60">
        <f>AO56</f>
        <v>0</v>
      </c>
      <c r="AT54" s="61" t="s">
        <v>14</v>
      </c>
      <c r="AU54" s="47">
        <f>AM56</f>
        <v>0</v>
      </c>
      <c r="AV54" s="250">
        <f>IF(C54&gt;E54,2,"0")+IF(C54=E54,1)*IF(C54+E54=0,0,1)+IF(F54&gt;H54,2,"0")+IF(F54=H54,1)*IF(F54+H54=0,0,1)+IF(I54&gt;K54,2,"0")+IF(I54=K54,1)*IF(I54+K54=0,0,1)+IF(L54&gt;N54,2,"0")+IF(L54=N54,1)*IF(L54+N54=0,0,1)+IF(O54&gt;Q54,2,"0")+IF(O54=Q54,1)*IF(O54+Q54=0,0,1)+IF(R54&gt;T54,2,"0")+IF(R54=T54,1)*IF(R54+T54=0,0,1)+IF(U54&gt;W54,2,"0")+IF(U54=W54,1)*IF(U54+W54=0,0,1)+IF(X54&gt;Z54,2,"0")+IF(X54=Z54,1)*IF(X54+Z54=0,0,1)+IF(AA54&gt;AC54,2,"0")+IF(AA54=AC54,1)*IF(AA54+AC54=0,0,1)+IF(AD54&gt;AF54,2,"0")+IF(AD54=AF54,1)*IF(AD54+AF54=0,0,1)+IF(AG54&gt;AI54,2,"0")+IF(AG54=AI54,1)*IF(AG54+AI54=0,0,1)+IF(AJ54&gt;AL54,2,"0")+IF(AJ54=AL54,1)*IF(AJ54+AL54=0,0,1)+IF(AP54&gt;AR54,2,"0")+IF(AP54=AR54,1)*IF(AP54+AR54=0,0,1)+IF(AS54&gt;AU54,2,"0")+IF(AS54=AU54,1)*IF(AS54+AU54=0,0,1)</f>
        <v>0</v>
      </c>
      <c r="AW54" s="251">
        <f>SUM(C54,F54,I54,L54,O54,R54,U54,X54,AA54,AD54,AG54,AJ54,AP54,AS54)</f>
        <v>0</v>
      </c>
      <c r="AX54" s="257" t="s">
        <v>14</v>
      </c>
      <c r="AY54" s="253">
        <f>SUM(E54,H54,K54,N54,Q54,T54,W54,Z54,AC54,AF54,AI54,AL54,AR54,AU54)</f>
        <v>0</v>
      </c>
      <c r="AZ54" s="258">
        <f>AW54-AY54</f>
        <v>0</v>
      </c>
      <c r="BA54" s="357">
        <f>IF(poznámky!AA35=13,poznámky!A19)+IF(poznámky!AA36=13,poznámky!A20)+IF(poznámky!AA37=13,poznámky!A21)+IF(poznámky!AA38=13,poznámky!A22)+IF(poznámky!AA39=13,poznámky!A23)+IF(poznámky!AA40=13,poznámky!A24)+IF(poznámky!AA41=13,poznámky!A25)+IF(poznámky!AA42=13,poznámky!A26)+IF(poznámky!AA43=13,poznámky!A27)+IF(poznámky!AA44=13,poznámky!A28)+IF(poznámky!AA45=13,poznámky!A29)+IF(poznámky!AA46=13,poznámky!A30)+IF(poznámky!AA47=13,poznámky!A31)+IF(poznámky!AA48=13,poznámky!A32)+IF(poznámky!AA49=13,poznámky!A33)</f>
        <v>13</v>
      </c>
      <c r="BB54" s="255" t="s">
        <v>21</v>
      </c>
      <c r="BC54" s="256">
        <f t="shared" si="9"/>
        <v>0</v>
      </c>
      <c r="BD54" s="370" t="e">
        <f>SUM(AV54,'2_ kolo'!BD54)</f>
        <v>#VALUE!</v>
      </c>
      <c r="BE54" s="371">
        <f>SUM(AW54,'2_ kolo'!BE54)</f>
        <v>0</v>
      </c>
      <c r="BF54" s="372" t="s">
        <v>14</v>
      </c>
      <c r="BG54" s="373">
        <f>SUM(AY54,'2_ kolo'!BG54)</f>
        <v>0</v>
      </c>
      <c r="BH54" s="74">
        <f t="shared" si="10"/>
        <v>0</v>
      </c>
      <c r="BI54" s="375">
        <f>IF(poznámky!AI35=1,poznámky!A19)+IF(poznámky!AI36=1,poznámky!A20)+IF(poznámky!AI37=1,poznámky!A21)+IF(poznámky!AI38=1,poznámky!A22)+IF(poznámky!AI39=1,poznámky!A23)+IF(poznámky!AI40=1,poznámky!A24)+IF(poznámky!AI41=1,poznámky!A25)+IF(poznámky!AI42=1,poznámky!A26)+IF(poznámky!AI43=1,poznámky!A27)+IF(poznámky!AI44=1,poznámky!A28)+IF(poznámky!AI45=1,poznámky!A29)+IF(poznámky!AI46=1,poznámky!A30)+IF(poznámky!AI47=1,poznámky!A31)+IF(poznámky!AI48=1,poznámky!A32)+IF(poznámky!AI49=1,poznámky!A33)</f>
        <v>1</v>
      </c>
      <c r="BJ54" s="66" t="s">
        <v>21</v>
      </c>
      <c r="BK54" s="67">
        <f t="shared" si="11"/>
        <v>0</v>
      </c>
      <c r="BM54" s="385"/>
    </row>
    <row r="55" spans="1:71" ht="21.75" customHeight="1">
      <c r="A55" s="44">
        <v>14</v>
      </c>
      <c r="B55" s="366">
        <f>'2_ kolo'!B55</f>
        <v>0</v>
      </c>
      <c r="C55" s="195"/>
      <c r="D55" s="81" t="s">
        <v>14</v>
      </c>
      <c r="E55" s="196"/>
      <c r="F55" s="195"/>
      <c r="G55" s="81" t="s">
        <v>14</v>
      </c>
      <c r="H55" s="196"/>
      <c r="I55" s="195"/>
      <c r="J55" s="81" t="s">
        <v>14</v>
      </c>
      <c r="K55" s="196"/>
      <c r="L55" s="195"/>
      <c r="M55" s="81" t="s">
        <v>14</v>
      </c>
      <c r="N55" s="196"/>
      <c r="O55" s="195"/>
      <c r="P55" s="81" t="s">
        <v>14</v>
      </c>
      <c r="Q55" s="196"/>
      <c r="R55" s="195"/>
      <c r="S55" s="81" t="s">
        <v>14</v>
      </c>
      <c r="T55" s="196"/>
      <c r="U55" s="195"/>
      <c r="V55" s="81" t="s">
        <v>14</v>
      </c>
      <c r="W55" s="196"/>
      <c r="X55" s="195"/>
      <c r="Y55" s="81" t="s">
        <v>14</v>
      </c>
      <c r="Z55" s="196"/>
      <c r="AA55" s="195"/>
      <c r="AB55" s="81" t="s">
        <v>14</v>
      </c>
      <c r="AC55" s="196"/>
      <c r="AD55" s="195"/>
      <c r="AE55" s="81" t="s">
        <v>14</v>
      </c>
      <c r="AF55" s="196"/>
      <c r="AG55" s="195"/>
      <c r="AH55" s="81" t="s">
        <v>14</v>
      </c>
      <c r="AI55" s="196"/>
      <c r="AJ55" s="195"/>
      <c r="AK55" s="81" t="s">
        <v>14</v>
      </c>
      <c r="AL55" s="47"/>
      <c r="AM55" s="195"/>
      <c r="AN55" s="81" t="s">
        <v>14</v>
      </c>
      <c r="AO55" s="196"/>
      <c r="AP55" s="646">
        <v>1</v>
      </c>
      <c r="AQ55" s="646"/>
      <c r="AR55" s="647"/>
      <c r="AS55" s="60">
        <f>AR56</f>
        <v>0</v>
      </c>
      <c r="AT55" s="61" t="s">
        <v>14</v>
      </c>
      <c r="AU55" s="47">
        <f>AP56</f>
        <v>0</v>
      </c>
      <c r="AV55" s="250">
        <f>IF(C55&gt;E55,2,"0")+IF(C55=E55,1)*IF(C55+E55=0,0,1)+IF(F55&gt;H55,2,"0")+IF(F55=H55,1)*IF(F55+H55=0,0,1)+IF(I55&gt;K55,2,"0")+IF(I55=K55,1)*IF(I55+K55=0,0,1)+IF(L55&gt;N55,2,"0")+IF(L55=N55,1)*IF(L55+N55=0,0,1)+IF(O55&gt;Q55,2,"0")+IF(O55=Q55,1)*IF(O55+Q55=0,0,1)+IF(R55&gt;T55,2,"0")+IF(R55=T55,1)*IF(R55+T55=0,0,1)+IF(U55&gt;W55,2,"0")+IF(U55=W55,1)*IF(U55+W55=0,0,1)+IF(X55&gt;Z55,2,"0")+IF(X55=Z55,1)*IF(X55+Z55=0,0,1)+IF(AA55&gt;AC55,2,"0")+IF(AA55=AC55,1)*IF(AA55+AC55=0,0,1)+IF(AD55&gt;AF55,2,"0")+IF(AD55=AF55,1)*IF(AD55+AF55=0,0,1)+IF(AG55&gt;AI55,2,"0")+IF(AG55=AI55,1)*IF(AG55+AI55=0,0,1)+IF(AJ55&gt;AL55,2,"0")+IF(AJ55=AL55,1)*IF(AJ55+AL55=0,0,1)+IF(AM55&gt;AO55,2,"0")+IF(AM55=AO55,1)*IF(AM55+AO55=0,0,1)+IF(AS55&gt;AU55,2,"0")+IF(AS55=AU55,1)*IF(AS55+AU55=0,0,1)</f>
        <v>0</v>
      </c>
      <c r="AW55" s="251">
        <f>SUM(C55,F55,I55,L55,O55,R55,U55,X55,AA55,AD55,AG55,AJ55,AM55,AS55)</f>
        <v>0</v>
      </c>
      <c r="AX55" s="257" t="s">
        <v>14</v>
      </c>
      <c r="AY55" s="253">
        <f>SUM(E55,H55,K55,N55,Q55,T55,W55,Z55,AC55,AF55,AI55,AL55,AO55,AU55)</f>
        <v>0</v>
      </c>
      <c r="AZ55" s="258">
        <f>AW55-AY55</f>
        <v>0</v>
      </c>
      <c r="BA55" s="357">
        <f>IF(poznámky!AA35=14,poznámky!A19)+IF(poznámky!AA36=14,poznámky!A20)+IF(poznámky!AA37=14,poznámky!A21)+IF(poznámky!AA38=14,poznámky!A22)+IF(poznámky!AA39=14,poznámky!A23)+IF(poznámky!AA40=14,poznámky!A24)+IF(poznámky!AA41=14,poznámky!A25)+IF(poznámky!AA42=14,poznámky!A26)+IF(poznámky!AA43=14,poznámky!A27)+IF(poznámky!AA44=14,poznámky!A28)+IF(poznámky!AA45=14,poznámky!A29)+IF(poznámky!AA46=14,poznámky!A30)+IF(poznámky!AA47=14,poznámky!A31)+IF(poznámky!AA48=14,poznámky!A32)+IF(poznámky!AA49=14,poznámky!A33)</f>
        <v>14</v>
      </c>
      <c r="BB55" s="255" t="s">
        <v>21</v>
      </c>
      <c r="BC55" s="256">
        <f t="shared" si="9"/>
        <v>0</v>
      </c>
      <c r="BD55" s="370" t="e">
        <f>SUM(AV55,'2_ kolo'!BD55)</f>
        <v>#VALUE!</v>
      </c>
      <c r="BE55" s="371">
        <f>SUM(AW55,'2_ kolo'!BE55)</f>
        <v>0</v>
      </c>
      <c r="BF55" s="372" t="s">
        <v>14</v>
      </c>
      <c r="BG55" s="373">
        <f>SUM(AY55,'2_ kolo'!BG55)</f>
        <v>0</v>
      </c>
      <c r="BH55" s="74">
        <f t="shared" si="10"/>
        <v>0</v>
      </c>
      <c r="BI55" s="376">
        <f>IF(poznámky!AI35=1,poznámky!A19)+IF(poznámky!AI36=1,poznámky!A20)+IF(poznámky!AI37=1,poznámky!A21)+IF(poznámky!AI38=1,poznámky!A22)+IF(poznámky!AI39=1,poznámky!A23)+IF(poznámky!AI40=1,poznámky!A24)+IF(poznámky!AI41=1,poznámky!A25)+IF(poznámky!AI42=1,poznámky!A26)+IF(poznámky!AI43=1,poznámky!A27)+IF(poznámky!AI44=1,poznámky!A28)+IF(poznámky!AI45=1,poznámky!A29)+IF(poznámky!AI46=1,poznámky!A30)+IF(poznámky!AI47=1,poznámky!A31)+IF(poznámky!AI48=1,poznámky!A32)+IF(poznámky!AI49=1,poznámky!A33)</f>
        <v>1</v>
      </c>
      <c r="BJ55" s="66" t="s">
        <v>21</v>
      </c>
      <c r="BK55" s="67">
        <f t="shared" si="11"/>
        <v>0</v>
      </c>
      <c r="BM55" s="385"/>
    </row>
    <row r="56" spans="1:71" ht="21.75" customHeight="1" thickBot="1">
      <c r="A56" s="45">
        <v>15</v>
      </c>
      <c r="B56" s="366">
        <f>'2_ kolo'!B56</f>
        <v>0</v>
      </c>
      <c r="C56" s="53"/>
      <c r="D56" s="54" t="s">
        <v>14</v>
      </c>
      <c r="E56" s="55"/>
      <c r="F56" s="53"/>
      <c r="G56" s="54" t="s">
        <v>14</v>
      </c>
      <c r="H56" s="55"/>
      <c r="I56" s="53"/>
      <c r="J56" s="54" t="s">
        <v>14</v>
      </c>
      <c r="K56" s="55"/>
      <c r="L56" s="53"/>
      <c r="M56" s="54" t="s">
        <v>14</v>
      </c>
      <c r="N56" s="55"/>
      <c r="O56" s="53"/>
      <c r="P56" s="54" t="s">
        <v>14</v>
      </c>
      <c r="Q56" s="55"/>
      <c r="R56" s="53"/>
      <c r="S56" s="54" t="s">
        <v>14</v>
      </c>
      <c r="T56" s="55"/>
      <c r="U56" s="53"/>
      <c r="V56" s="54" t="s">
        <v>14</v>
      </c>
      <c r="W56" s="55"/>
      <c r="X56" s="53"/>
      <c r="Y56" s="54" t="s">
        <v>14</v>
      </c>
      <c r="Z56" s="56"/>
      <c r="AA56" s="53"/>
      <c r="AB56" s="54" t="s">
        <v>14</v>
      </c>
      <c r="AC56" s="55"/>
      <c r="AD56" s="53"/>
      <c r="AE56" s="54" t="s">
        <v>14</v>
      </c>
      <c r="AF56" s="55"/>
      <c r="AG56" s="53"/>
      <c r="AH56" s="54" t="s">
        <v>14</v>
      </c>
      <c r="AI56" s="55"/>
      <c r="AJ56" s="53"/>
      <c r="AK56" s="54" t="s">
        <v>14</v>
      </c>
      <c r="AL56" s="57"/>
      <c r="AM56" s="53"/>
      <c r="AN56" s="54" t="s">
        <v>14</v>
      </c>
      <c r="AO56" s="55"/>
      <c r="AP56" s="53"/>
      <c r="AQ56" s="54" t="s">
        <v>14</v>
      </c>
      <c r="AR56" s="57"/>
      <c r="AS56" s="646">
        <v>2</v>
      </c>
      <c r="AT56" s="646"/>
      <c r="AU56" s="675"/>
      <c r="AV56" s="250">
        <f>IF(C56&gt;E56,2,"0")+IF(C56=E56,1)*IF(C56+E56=0,0,1)+IF(F56&gt;H56,2,"0")+IF(F56=H56,1)*IF(F56+H56=0,0,1)+IF(I56&gt;K56,2,"0")+IF(I56=K56,1)*IF(I56+K56=0,0,1)+IF(L56&gt;N56,2,"0")+IF(L56=N56,1)*IF(L56+N56=0,0,1)+IF(O56&gt;Q56,2,"0")+IF(O56=Q56,1)*IF(O56+Q56=0,0,1)+IF(R56&gt;T56,2,"0")+IF(R56=T56,1)*IF(R56+T56=0,0,1)+IF(U56&gt;W56,2,"0")+IF(U56=W56,1)*IF(U56+W56=0,0,1)+IF(X56&gt;Z56,2,"0")+IF(X56=Z56,1)*IF(X56+Z56=0,0,1)+IF(AA56&gt;AC56,2,"0")+IF(AA56=AC56,1)*IF(AA56+AC56=0,0,1)+IF(AD56&gt;AF56,2,"0")+IF(AD56=AF56,1)*IF(AD56+AF56=0,0,1)+IF(AG56&gt;AI56,2,"0")+IF(AG56=AI56,1)*IF(AG56+AI56=0,0,1)+IF(AJ56&gt;AL56,2,"0")+IF(AJ56=AL56,1)*IF(AJ56+AL56=0,0,1)+IF(AM56&gt;AO56,2,"0")+IF(AM56=AO56,1)*IF(AM56+AO56=0,0,1)+IF(AP56&gt;AR56,2,"0")+IF(AP56=AR56,1)*IF(AP56+AR56=0,0,1)</f>
        <v>0</v>
      </c>
      <c r="AW56" s="251">
        <f>SUM(C56,F56,I56,L56,O56,R56,U56,X56,AA56,AD56,AG56,AJ56,AM56,AP56)</f>
        <v>0</v>
      </c>
      <c r="AX56" s="259" t="s">
        <v>14</v>
      </c>
      <c r="AY56" s="253">
        <f>SUM(E56,H56,K56,N56,Q56,T56,W56,Z56,AC56,AF56,AI56,AL56,AO56,AR56)</f>
        <v>0</v>
      </c>
      <c r="AZ56" s="260">
        <f>AW56-AY56</f>
        <v>0</v>
      </c>
      <c r="BA56" s="358">
        <f>IF(poznámky!AA35=15,poznámky!A19)+IF(poznámky!AA36=15,poznámky!A20)+IF(poznámky!AA37=15,poznámky!A21)+IF(poznámky!AA38=15,poznámky!A22)+IF(poznámky!AA39=15,poznámky!A23)+IF(poznámky!AA40=15,poznámky!A24)+IF(poznámky!AA41=15,poznámky!A25)+IF(poznámky!AA42=15,poznámky!A26)+IF(poznámky!AA43=15,poznámky!A27)+IF(poznámky!AA44=15,poznámky!A28)+IF(poznámky!AA45=15,poznámky!A29)+IF(poznámky!AA46=15,poznámky!A30)+IF(poznámky!AA47=15,poznámky!A31)+IF(poznámky!AA48=15,poznámky!A32)+IF(poznámky!AA49=15,poznámky!A33)</f>
        <v>15</v>
      </c>
      <c r="BB56" s="255" t="s">
        <v>21</v>
      </c>
      <c r="BC56" s="256">
        <f t="shared" si="9"/>
        <v>0</v>
      </c>
      <c r="BD56" s="370">
        <f>SUM(AV56,'2_ kolo'!BD56)</f>
        <v>0</v>
      </c>
      <c r="BE56" s="371">
        <f>SUM(AW56,'2_ kolo'!BE56)</f>
        <v>0</v>
      </c>
      <c r="BF56" s="372" t="s">
        <v>14</v>
      </c>
      <c r="BG56" s="373">
        <f>SUM(AY56,'2_ kolo'!BG56)</f>
        <v>0</v>
      </c>
      <c r="BH56" s="74">
        <f t="shared" si="10"/>
        <v>0</v>
      </c>
      <c r="BI56" s="377">
        <f>IF(poznámky!AI35=1,poznámky!A19)+IF(poznámky!AI36=1,poznámky!A20)+IF(poznámky!AI37=1,poznámky!A21)+IF(poznámky!AI38=1,poznámky!A22)+IF(poznámky!AI39=1,poznámky!A23)+IF(poznámky!AI40=1,poznámky!A24)+IF(poznámky!AI41=1,poznámky!A25)+IF(poznámky!AI42=1,poznámky!A26)+IF(poznámky!AI43=1,poznámky!A27)+IF(poznámky!AI44=1,poznámky!A28)+IF(poznámky!AI45=1,poznámky!A29)+IF(poznámky!AI46=1,poznámky!A30)+IF(poznámky!AI47=1,poznámky!A31)+IF(poznámky!AI48=1,poznámky!A32)+IF(poznámky!AI49=1,poznámky!A33)</f>
        <v>1</v>
      </c>
      <c r="BJ56" s="66" t="s">
        <v>21</v>
      </c>
      <c r="BK56" s="67">
        <f t="shared" si="11"/>
        <v>0</v>
      </c>
      <c r="BM56" s="385"/>
    </row>
    <row r="57" spans="1:71" ht="21.75" customHeight="1" thickTop="1" thickBot="1">
      <c r="A57" s="707" t="s">
        <v>76</v>
      </c>
      <c r="B57" s="707"/>
      <c r="C57" s="707"/>
      <c r="D57" s="707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7"/>
      <c r="R57" s="707"/>
      <c r="S57" s="707"/>
      <c r="T57" s="707"/>
      <c r="U57" s="707"/>
      <c r="V57" s="707"/>
      <c r="W57" s="707"/>
      <c r="X57" s="707"/>
      <c r="Y57" s="707"/>
      <c r="Z57" s="707"/>
      <c r="AA57" s="707"/>
      <c r="AB57" s="707"/>
      <c r="AC57" s="707"/>
      <c r="AD57" s="707"/>
      <c r="AE57" s="707"/>
      <c r="AF57" s="707"/>
      <c r="AG57" s="707"/>
      <c r="AH57" s="707"/>
      <c r="AI57" s="707"/>
      <c r="AJ57" s="707"/>
      <c r="AK57" s="707"/>
      <c r="AL57" s="707"/>
      <c r="AM57" s="707"/>
      <c r="AN57" s="707"/>
      <c r="AO57" s="707"/>
      <c r="AP57" s="707"/>
      <c r="AQ57" s="707"/>
      <c r="AR57" s="707"/>
      <c r="AS57" s="707"/>
      <c r="AT57" s="707"/>
      <c r="AU57" s="707"/>
      <c r="AV57" s="707"/>
      <c r="AW57" s="707"/>
      <c r="AX57" s="707"/>
      <c r="AY57" s="707"/>
      <c r="AZ57" s="707"/>
      <c r="BA57" s="707"/>
      <c r="BB57" s="707"/>
      <c r="BC57" s="707"/>
      <c r="BD57" s="65"/>
      <c r="BE57" s="65"/>
      <c r="BF57" s="65"/>
      <c r="BG57" s="65"/>
      <c r="BH57" s="65"/>
      <c r="BI57" s="65"/>
      <c r="BJ57" s="65"/>
      <c r="BK57" s="65"/>
    </row>
    <row r="58" spans="1:71" ht="21.75" customHeight="1" thickTop="1" thickBot="1">
      <c r="A58" s="672" t="s">
        <v>85</v>
      </c>
      <c r="B58" s="673"/>
      <c r="C58" s="673"/>
      <c r="D58" s="673"/>
      <c r="E58" s="673"/>
      <c r="F58" s="673"/>
      <c r="G58" s="673"/>
      <c r="H58" s="673"/>
      <c r="I58" s="673"/>
      <c r="J58" s="673"/>
      <c r="K58" s="673"/>
      <c r="L58" s="673"/>
      <c r="M58" s="673"/>
      <c r="N58" s="673"/>
      <c r="O58" s="673"/>
      <c r="P58" s="673"/>
      <c r="Q58" s="673"/>
      <c r="R58" s="673"/>
      <c r="S58" s="673"/>
      <c r="T58" s="673"/>
      <c r="U58" s="673"/>
      <c r="V58" s="673"/>
      <c r="W58" s="673"/>
      <c r="X58" s="673"/>
      <c r="Y58" s="673"/>
      <c r="Z58" s="673"/>
      <c r="AA58" s="673"/>
      <c r="AB58" s="673"/>
      <c r="AC58" s="673"/>
      <c r="AD58" s="673"/>
      <c r="AE58" s="673"/>
      <c r="AF58" s="673"/>
      <c r="AG58" s="673"/>
      <c r="AH58" s="673"/>
      <c r="AI58" s="673"/>
      <c r="AJ58" s="673"/>
      <c r="AK58" s="673"/>
      <c r="AL58" s="673"/>
      <c r="AM58" s="673"/>
      <c r="AN58" s="673"/>
      <c r="AO58" s="673"/>
      <c r="AP58" s="673"/>
      <c r="AQ58" s="673"/>
      <c r="AR58" s="673"/>
      <c r="AS58" s="673"/>
      <c r="AT58" s="673"/>
      <c r="AU58" s="674"/>
      <c r="AV58" s="750" t="s">
        <v>0</v>
      </c>
      <c r="AW58" s="751"/>
      <c r="AX58" s="751"/>
      <c r="AY58" s="751"/>
      <c r="AZ58" s="751"/>
      <c r="BA58" s="751"/>
      <c r="BB58" s="751"/>
      <c r="BC58" s="751"/>
      <c r="BD58" s="687" t="s">
        <v>19</v>
      </c>
      <c r="BE58" s="673"/>
      <c r="BF58" s="673"/>
      <c r="BG58" s="673"/>
      <c r="BH58" s="673"/>
      <c r="BI58" s="673"/>
      <c r="BJ58" s="673"/>
      <c r="BK58" s="674"/>
      <c r="BM58" s="382"/>
    </row>
    <row r="59" spans="1:71" ht="21.75" customHeight="1" thickBot="1">
      <c r="A59" s="2"/>
      <c r="B59" s="3" t="s">
        <v>25</v>
      </c>
      <c r="C59" s="669">
        <v>1</v>
      </c>
      <c r="D59" s="669"/>
      <c r="E59" s="669"/>
      <c r="F59" s="652">
        <v>2</v>
      </c>
      <c r="G59" s="652"/>
      <c r="H59" s="652"/>
      <c r="I59" s="652">
        <v>3</v>
      </c>
      <c r="J59" s="652"/>
      <c r="K59" s="652"/>
      <c r="L59" s="652">
        <v>4</v>
      </c>
      <c r="M59" s="652"/>
      <c r="N59" s="652"/>
      <c r="O59" s="652">
        <v>5</v>
      </c>
      <c r="P59" s="652"/>
      <c r="Q59" s="652"/>
      <c r="R59" s="652">
        <v>6</v>
      </c>
      <c r="S59" s="652"/>
      <c r="T59" s="652"/>
      <c r="U59" s="652">
        <v>7</v>
      </c>
      <c r="V59" s="652"/>
      <c r="W59" s="652"/>
      <c r="X59" s="652">
        <v>8</v>
      </c>
      <c r="Y59" s="652"/>
      <c r="Z59" s="652"/>
      <c r="AA59" s="652">
        <v>9</v>
      </c>
      <c r="AB59" s="652"/>
      <c r="AC59" s="652"/>
      <c r="AD59" s="652">
        <v>10</v>
      </c>
      <c r="AE59" s="652"/>
      <c r="AF59" s="652"/>
      <c r="AG59" s="652">
        <v>11</v>
      </c>
      <c r="AH59" s="652"/>
      <c r="AI59" s="652"/>
      <c r="AJ59" s="651">
        <v>12</v>
      </c>
      <c r="AK59" s="651"/>
      <c r="AL59" s="652"/>
      <c r="AM59" s="651">
        <v>13</v>
      </c>
      <c r="AN59" s="651"/>
      <c r="AO59" s="652"/>
      <c r="AP59" s="651">
        <v>14</v>
      </c>
      <c r="AQ59" s="651"/>
      <c r="AR59" s="652"/>
      <c r="AS59" s="651">
        <v>15</v>
      </c>
      <c r="AT59" s="651"/>
      <c r="AU59" s="652"/>
      <c r="AV59" s="298">
        <v>16</v>
      </c>
      <c r="AW59" s="728">
        <v>17</v>
      </c>
      <c r="AX59" s="728"/>
      <c r="AY59" s="728"/>
      <c r="AZ59" s="299">
        <v>18</v>
      </c>
      <c r="BA59" s="730">
        <v>19</v>
      </c>
      <c r="BB59" s="731"/>
      <c r="BC59" s="731"/>
      <c r="BD59" s="16">
        <v>20</v>
      </c>
      <c r="BE59" s="690">
        <v>21</v>
      </c>
      <c r="BF59" s="690"/>
      <c r="BG59" s="690"/>
      <c r="BH59" s="16">
        <v>22</v>
      </c>
      <c r="BI59" s="690">
        <v>23</v>
      </c>
      <c r="BJ59" s="709"/>
      <c r="BK59" s="710"/>
      <c r="BM59" s="705" t="s">
        <v>86</v>
      </c>
      <c r="BN59" s="705"/>
      <c r="BO59" s="705"/>
      <c r="BP59" s="705"/>
      <c r="BQ59" s="705"/>
      <c r="BR59" s="705"/>
      <c r="BS59" s="705"/>
    </row>
    <row r="60" spans="1:71" ht="21.75" customHeight="1">
      <c r="A60" s="5"/>
      <c r="B60" s="6" t="s">
        <v>13</v>
      </c>
      <c r="C60" s="722">
        <f>B61</f>
        <v>0</v>
      </c>
      <c r="D60" s="722"/>
      <c r="E60" s="722"/>
      <c r="F60" s="722">
        <f>B62</f>
        <v>0</v>
      </c>
      <c r="G60" s="722"/>
      <c r="H60" s="722"/>
      <c r="I60" s="722">
        <f>B63</f>
        <v>0</v>
      </c>
      <c r="J60" s="722"/>
      <c r="K60" s="722"/>
      <c r="L60" s="722">
        <f>B64</f>
        <v>0</v>
      </c>
      <c r="M60" s="722"/>
      <c r="N60" s="722"/>
      <c r="O60" s="722">
        <f>B65</f>
        <v>0</v>
      </c>
      <c r="P60" s="722"/>
      <c r="Q60" s="722"/>
      <c r="R60" s="722">
        <f>B66</f>
        <v>0</v>
      </c>
      <c r="S60" s="722"/>
      <c r="T60" s="722"/>
      <c r="U60" s="722">
        <f>B67</f>
        <v>0</v>
      </c>
      <c r="V60" s="722"/>
      <c r="W60" s="722"/>
      <c r="X60" s="722">
        <f>B68</f>
        <v>0</v>
      </c>
      <c r="Y60" s="722"/>
      <c r="Z60" s="722"/>
      <c r="AA60" s="722">
        <f>B69</f>
        <v>0</v>
      </c>
      <c r="AB60" s="722"/>
      <c r="AC60" s="722"/>
      <c r="AD60" s="657">
        <f>B70</f>
        <v>0</v>
      </c>
      <c r="AE60" s="657"/>
      <c r="AF60" s="657"/>
      <c r="AG60" s="657">
        <f>B71</f>
        <v>0</v>
      </c>
      <c r="AH60" s="657"/>
      <c r="AI60" s="657"/>
      <c r="AJ60" s="656">
        <f>B72</f>
        <v>0</v>
      </c>
      <c r="AK60" s="656"/>
      <c r="AL60" s="696"/>
      <c r="AM60" s="657">
        <f>B73</f>
        <v>0</v>
      </c>
      <c r="AN60" s="657"/>
      <c r="AO60" s="657"/>
      <c r="AP60" s="656">
        <f>B74</f>
        <v>0</v>
      </c>
      <c r="AQ60" s="656"/>
      <c r="AR60" s="657"/>
      <c r="AS60" s="656">
        <f>B75</f>
        <v>0</v>
      </c>
      <c r="AT60" s="656"/>
      <c r="AU60" s="657"/>
      <c r="AV60" s="449" t="s">
        <v>9</v>
      </c>
      <c r="AW60" s="732" t="s">
        <v>10</v>
      </c>
      <c r="AX60" s="732"/>
      <c r="AY60" s="732"/>
      <c r="AZ60" s="450" t="s">
        <v>11</v>
      </c>
      <c r="BA60" s="729" t="s">
        <v>12</v>
      </c>
      <c r="BB60" s="729"/>
      <c r="BC60" s="729"/>
      <c r="BD60" s="447" t="s">
        <v>9</v>
      </c>
      <c r="BE60" s="725" t="s">
        <v>10</v>
      </c>
      <c r="BF60" s="726"/>
      <c r="BG60" s="727"/>
      <c r="BH60" s="448" t="s">
        <v>11</v>
      </c>
      <c r="BI60" s="747" t="s">
        <v>12</v>
      </c>
      <c r="BJ60" s="748"/>
      <c r="BK60" s="749"/>
      <c r="BM60" s="705"/>
      <c r="BN60" s="705"/>
      <c r="BO60" s="705"/>
      <c r="BP60" s="705"/>
      <c r="BQ60" s="705"/>
      <c r="BR60" s="705"/>
      <c r="BS60" s="705"/>
    </row>
    <row r="61" spans="1:71" ht="21.75" customHeight="1">
      <c r="A61" s="44">
        <v>1</v>
      </c>
      <c r="B61" s="366">
        <f>'2_ kolo'!B61</f>
        <v>0</v>
      </c>
      <c r="C61" s="647" t="s">
        <v>15</v>
      </c>
      <c r="D61" s="647"/>
      <c r="E61" s="647"/>
      <c r="F61" s="211">
        <f>E62</f>
        <v>0</v>
      </c>
      <c r="G61" s="212" t="s">
        <v>14</v>
      </c>
      <c r="H61" s="213">
        <f>C62</f>
        <v>0</v>
      </c>
      <c r="I61" s="211">
        <f>E63</f>
        <v>0</v>
      </c>
      <c r="J61" s="212" t="s">
        <v>14</v>
      </c>
      <c r="K61" s="213">
        <f>C63</f>
        <v>0</v>
      </c>
      <c r="L61" s="211">
        <f>E64</f>
        <v>0</v>
      </c>
      <c r="M61" s="212" t="s">
        <v>14</v>
      </c>
      <c r="N61" s="213">
        <f>C64</f>
        <v>0</v>
      </c>
      <c r="O61" s="211">
        <f>E65</f>
        <v>0</v>
      </c>
      <c r="P61" s="212" t="s">
        <v>14</v>
      </c>
      <c r="Q61" s="213">
        <f>C65</f>
        <v>0</v>
      </c>
      <c r="R61" s="211">
        <f>E66</f>
        <v>0</v>
      </c>
      <c r="S61" s="212" t="s">
        <v>14</v>
      </c>
      <c r="T61" s="213">
        <f>C66</f>
        <v>0</v>
      </c>
      <c r="U61" s="211">
        <f>E67</f>
        <v>0</v>
      </c>
      <c r="V61" s="212" t="s">
        <v>14</v>
      </c>
      <c r="W61" s="213">
        <f>C67</f>
        <v>0</v>
      </c>
      <c r="X61" s="211">
        <f>E68</f>
        <v>0</v>
      </c>
      <c r="Y61" s="212" t="s">
        <v>14</v>
      </c>
      <c r="Z61" s="213">
        <f>C68</f>
        <v>0</v>
      </c>
      <c r="AA61" s="211">
        <f>E69</f>
        <v>0</v>
      </c>
      <c r="AB61" s="212" t="s">
        <v>14</v>
      </c>
      <c r="AC61" s="213">
        <f>C69</f>
        <v>0</v>
      </c>
      <c r="AD61" s="60">
        <f>E70</f>
        <v>0</v>
      </c>
      <c r="AE61" s="61" t="s">
        <v>14</v>
      </c>
      <c r="AF61" s="84">
        <f>C70</f>
        <v>0</v>
      </c>
      <c r="AG61" s="60">
        <f>E71</f>
        <v>0</v>
      </c>
      <c r="AH61" s="61" t="s">
        <v>14</v>
      </c>
      <c r="AI61" s="84">
        <f>C71</f>
        <v>0</v>
      </c>
      <c r="AJ61" s="60">
        <f>E72</f>
        <v>0</v>
      </c>
      <c r="AK61" s="61" t="s">
        <v>14</v>
      </c>
      <c r="AL61" s="62">
        <f>C72</f>
        <v>0</v>
      </c>
      <c r="AM61" s="60">
        <f>E73</f>
        <v>0</v>
      </c>
      <c r="AN61" s="61" t="s">
        <v>14</v>
      </c>
      <c r="AO61" s="84">
        <f>C73</f>
        <v>0</v>
      </c>
      <c r="AP61" s="60">
        <f>E74</f>
        <v>0</v>
      </c>
      <c r="AQ61" s="61" t="s">
        <v>14</v>
      </c>
      <c r="AR61" s="84">
        <f>C74</f>
        <v>0</v>
      </c>
      <c r="AS61" s="60">
        <f>E75</f>
        <v>0</v>
      </c>
      <c r="AT61" s="61" t="s">
        <v>14</v>
      </c>
      <c r="AU61" s="62">
        <f>C75</f>
        <v>0</v>
      </c>
      <c r="AV61" s="300">
        <f>IF(F61&gt;H61,2,"0")+IF(F61=H61,1)*IF(F61+H61=0,0,1)+IF(I61&gt;K61,2,"0")+IF(I61=K61,1)*IF(I61+K61=0,0,1)+IF(L61&gt;N61,2,"0")+IF(L61=N61,1)*IF(L61+N61=0,0,1)+IF(O61&gt;Q61,2,"0")+IF(O61=Q61,1)*IF(O61+Q61=0,0,1)+IF(R61&gt;T61,2,"0")+IF(R61=T61,1)*IF(R61+T61=0,0,1)+IF(U61&gt;W61,2,"0")+IF(U61=W61,1)*IF(U61+W61=0,0,1)+IF(X61&gt;Z61,2,"0")+IF(X61=Z61,1)*IF(X61+Z61=0,0,1)+IF(AA61&gt;AC61,2,"0")+IF(AA61=AC61,1)*IF(AA61+AC61=0,0,1)+IF(AD61&gt;AF61,2,"0")+IF(AD61=AF61,1)*IF(AD61+AF61=0,0,1)+IF(AG61&gt;AI61,2,"0")+IF(AG61=AI61,1)*IF(AG61+AI61=0,0,1)+IF(AJ61&gt;AL61,2,"0")+IF(AJ61=AL61,1)*IF(AJ61+AL61=0,0,1)+IF(AM61&gt;AO61,2,"0")+IF(AM61=AO61,1)*IF(AM61+AO61=0,0,1)+IF(AP61&gt;AR61,2,"0")+IF(AP61=AR61,1)*IF(AP61+AR61=0,0,1)+IF(AS61&gt;AU61,2,"0")+IF(AS61=AU61,1)*IF(AS61+AU61=0,0,1)</f>
        <v>0</v>
      </c>
      <c r="AW61" s="301">
        <f>SUM(F61,I61,L61,O61,R61,U61,X61,AA61,AD61,AG61,AJ61,AM61,AP61,AS61)</f>
        <v>0</v>
      </c>
      <c r="AX61" s="302" t="s">
        <v>14</v>
      </c>
      <c r="AY61" s="303">
        <f>SUM(H61,K61,N61,Q61,T61,W61,Z61,AC61,AF61,AI61,AL61,AO61,AR61,AU61)</f>
        <v>0</v>
      </c>
      <c r="AZ61" s="304">
        <f t="shared" ref="AZ61:AZ71" si="12">AW61-AY61</f>
        <v>0</v>
      </c>
      <c r="BA61" s="379">
        <f>IF(poznámky!AA52=1,poznámky!A19)+IF(poznámky!AA53=1,poznámky!A20)+IF(poznámky!AA54=1,poznámky!A21)+IF(poznámky!AA55=1,poznámky!A22)+IF(poznámky!AA56=1,poznámky!A23)+IF(poznámky!AA57=1,poznámky!A24)+IF(poznámky!AA58=1,poznámky!A25)+IF(poznámky!AA59=1,poznámky!A26)+IF(poznámky!AA60=1,poznámky!A27)+IF(poznámky!AA61=1,poznámky!A28)+IF(poznámky!AA62=1,poznámky!A29)+IF(poznámky!AA63=1,poznámky!A30)+IF(poznámky!AA64=1,poznámky!A31)+IF(poznámky!AA65=1,poznámky!A32)+IF(poznámky!AA66=1,poznámky!A33)</f>
        <v>1</v>
      </c>
      <c r="BB61" s="305" t="s">
        <v>21</v>
      </c>
      <c r="BC61" s="306">
        <f t="shared" ref="BC61:BC75" si="13">B61</f>
        <v>0</v>
      </c>
      <c r="BD61" s="370" t="e">
        <f>SUM(AV61,'2_ kolo'!BD61)</f>
        <v>#VALUE!</v>
      </c>
      <c r="BE61" s="371">
        <f>SUM(AW61,'2_ kolo'!BE61)</f>
        <v>0</v>
      </c>
      <c r="BF61" s="372" t="s">
        <v>14</v>
      </c>
      <c r="BG61" s="373">
        <f>SUM(AY61,'2_ kolo'!BG61)</f>
        <v>0</v>
      </c>
      <c r="BH61" s="74">
        <f t="shared" ref="BH61:BH75" si="14">BE61-BG61</f>
        <v>0</v>
      </c>
      <c r="BI61" s="374">
        <f>IF(poznámky!AI52=1,poznámky!A19)+IF(poznámky!AI53=1,poznámky!A20)+IF(poznámky!AI54=1,poznámky!A21)+IF(poznámky!AI55=1,poznámky!A22)+IF(poznámky!AI56=1,poznámky!A23)+IF(poznámky!AI57=1,poznámky!A24)+IF(poznámky!AI58=1,poznámky!A25)+IF(poznámky!AI59=1,poznámky!A26)+IF(poznámky!AI60=1,poznámky!A27)+IF(poznámky!AI61=1,poznámky!A28)+IF(poznámky!AI62=1,poznámky!A29)+IF(poznámky!AI63=1,poznámky!A30)+IF(poznámky!AI64=1,poznámky!A31)+IF(poznámky!AI65=1,poznámky!A32)+IF(poznámky!AI66=1,poznámky!A33)</f>
        <v>1</v>
      </c>
      <c r="BJ61" s="66" t="s">
        <v>21</v>
      </c>
      <c r="BK61" s="67">
        <f t="shared" ref="BK61:BK75" si="15">B61</f>
        <v>0</v>
      </c>
      <c r="BM61" s="705"/>
      <c r="BN61" s="705"/>
      <c r="BO61" s="705"/>
      <c r="BP61" s="705"/>
      <c r="BQ61" s="705"/>
      <c r="BR61" s="705"/>
      <c r="BS61" s="705"/>
    </row>
    <row r="62" spans="1:71" ht="21.75" customHeight="1">
      <c r="A62" s="44">
        <v>2</v>
      </c>
      <c r="B62" s="366">
        <f>'2_ kolo'!B62</f>
        <v>0</v>
      </c>
      <c r="C62" s="444"/>
      <c r="D62" s="193" t="s">
        <v>14</v>
      </c>
      <c r="E62" s="216"/>
      <c r="F62" s="647" t="s">
        <v>16</v>
      </c>
      <c r="G62" s="647"/>
      <c r="H62" s="647"/>
      <c r="I62" s="214">
        <f>H63</f>
        <v>0</v>
      </c>
      <c r="J62" s="212" t="s">
        <v>14</v>
      </c>
      <c r="K62" s="215">
        <f>F63</f>
        <v>0</v>
      </c>
      <c r="L62" s="214">
        <f>H64</f>
        <v>0</v>
      </c>
      <c r="M62" s="212" t="s">
        <v>14</v>
      </c>
      <c r="N62" s="215">
        <f>F64</f>
        <v>0</v>
      </c>
      <c r="O62" s="214">
        <f>H65</f>
        <v>0</v>
      </c>
      <c r="P62" s="212" t="s">
        <v>14</v>
      </c>
      <c r="Q62" s="215">
        <f>F65</f>
        <v>0</v>
      </c>
      <c r="R62" s="214">
        <f>H66</f>
        <v>0</v>
      </c>
      <c r="S62" s="212" t="s">
        <v>14</v>
      </c>
      <c r="T62" s="215">
        <f>F66</f>
        <v>0</v>
      </c>
      <c r="U62" s="214">
        <f>H67</f>
        <v>0</v>
      </c>
      <c r="V62" s="212" t="s">
        <v>14</v>
      </c>
      <c r="W62" s="215">
        <f>F67</f>
        <v>0</v>
      </c>
      <c r="X62" s="214">
        <f>H68</f>
        <v>0</v>
      </c>
      <c r="Y62" s="212" t="s">
        <v>14</v>
      </c>
      <c r="Z62" s="215">
        <f>F68</f>
        <v>0</v>
      </c>
      <c r="AA62" s="214">
        <f>H69</f>
        <v>0</v>
      </c>
      <c r="AB62" s="212" t="s">
        <v>14</v>
      </c>
      <c r="AC62" s="215">
        <f>F69</f>
        <v>0</v>
      </c>
      <c r="AD62" s="175">
        <f>H70</f>
        <v>0</v>
      </c>
      <c r="AE62" s="61" t="s">
        <v>14</v>
      </c>
      <c r="AF62" s="85">
        <f>F70</f>
        <v>0</v>
      </c>
      <c r="AG62" s="175">
        <f>H71</f>
        <v>0</v>
      </c>
      <c r="AH62" s="61" t="s">
        <v>14</v>
      </c>
      <c r="AI62" s="85">
        <f>F71</f>
        <v>0</v>
      </c>
      <c r="AJ62" s="60">
        <f>H72</f>
        <v>0</v>
      </c>
      <c r="AK62" s="61" t="s">
        <v>14</v>
      </c>
      <c r="AL62" s="63">
        <f>F72</f>
        <v>0</v>
      </c>
      <c r="AM62" s="175">
        <f>H73</f>
        <v>0</v>
      </c>
      <c r="AN62" s="61" t="s">
        <v>14</v>
      </c>
      <c r="AO62" s="85">
        <f>F73</f>
        <v>0</v>
      </c>
      <c r="AP62" s="175">
        <f>H74</f>
        <v>0</v>
      </c>
      <c r="AQ62" s="61" t="s">
        <v>14</v>
      </c>
      <c r="AR62" s="85">
        <f>F74</f>
        <v>0</v>
      </c>
      <c r="AS62" s="60">
        <f>H75</f>
        <v>0</v>
      </c>
      <c r="AT62" s="61" t="s">
        <v>14</v>
      </c>
      <c r="AU62" s="63">
        <f>F75</f>
        <v>0</v>
      </c>
      <c r="AV62" s="300">
        <f>IF(C62&gt;E62,2,"0")+IF(C62=E62,1)*IF(C62+E62=0,0,1)+IF(I62&gt;K62,2,"0")+IF(I62=K62,1)*IF(I62+K62=0,0,1)+IF(L62&gt;N62,2,"0")+IF(L62=N62,1)*IF(L62+N62=0,0,1)+IF(O62&gt;Q62,2,"0")+IF(O62=Q62,1)*IF(O62+Q62=0,0,1)+IF(R62&gt;T62,2,"0")+IF(R62=T62,1)*IF(R62+T62=0,0,1)+IF(U62&gt;W62,2,"0")+IF(U62=W62,1)*IF(U62+W62=0,0,1)+IF(X62&gt;Z62,2,"0")+IF(X62=Z62,1)*IF(X62+Z62=0,0,1)+IF(AA62&gt;AC62,2,"0")+IF(AA62=AC62,1)*IF(AA62+AC62=0,0,1)+IF(AD62&gt;AF62,2,"0")+IF(AD62=AF62,1)*IF(AD62+AF62=0,0,1)+IF(AG62&gt;AI62,2,"0")+IF(AG62=AI62,1)*IF(AG62+AI62=0,0,1)+IF(AJ62&gt;AL62,2,"0")+IF(AJ62=AL62,1)*IF(AJ62+AL62=0,0,1)+IF(AM62&gt;AO62,2,"0")+IF(AM62=AO62,1)*IF(AM62+AO62=0,0,1)+IF(AP62&gt;AR62,2,"0")+IF(AP62=AR62,1)*IF(AP62+AR62=0,0,1)+IF(AS62&gt;AU62,2,"0")+IF(AS62=AU62,1)*IF(AS62+AU62=0,0,1)</f>
        <v>0</v>
      </c>
      <c r="AW62" s="301">
        <f>SUM(C62,I62,L62,O62,R62,U62,X62,AA62,AD62,AG62,AJ62,AM62,AP62,AS62)</f>
        <v>0</v>
      </c>
      <c r="AX62" s="302" t="s">
        <v>14</v>
      </c>
      <c r="AY62" s="303">
        <f>SUM(E62,K62,N62,Q62,T62,W62,Z62,AC62,AF62,AI62,AL62,AO62,AR62,AU62)</f>
        <v>0</v>
      </c>
      <c r="AZ62" s="304">
        <f t="shared" si="12"/>
        <v>0</v>
      </c>
      <c r="BA62" s="379">
        <f>IF(poznámky!AA52=2,poznámky!A19)+IF(poznámky!AA53=2,poznámky!A20)+IF(poznámky!AA54=2,poznámky!A21)+IF(poznámky!AA55=2,poznámky!A22)+IF(poznámky!AA56=2,poznámky!A23)+IF(poznámky!AA57=2,poznámky!A24)+IF(poznámky!AA58=2,poznámky!A25)+IF(poznámky!AA59=2,poznámky!A26)+IF(poznámky!AA60=2,poznámky!A27)+IF(poznámky!AA61=2,poznámky!A28)+IF(poznámky!AA62=2,poznámky!A29)+IF(poznámky!AA63=2,poznámky!A30)+IF(poznámky!AA64=2,poznámky!A31)+IF(poznámky!AA65=2,poznámky!A32)+IF(poznámky!AA66=2,poznámky!A33)</f>
        <v>2</v>
      </c>
      <c r="BB62" s="305" t="s">
        <v>21</v>
      </c>
      <c r="BC62" s="306">
        <f t="shared" si="13"/>
        <v>0</v>
      </c>
      <c r="BD62" s="370" t="e">
        <f>SUM(AV62,'2_ kolo'!BD62)</f>
        <v>#VALUE!</v>
      </c>
      <c r="BE62" s="371">
        <f>SUM(AW62,'2_ kolo'!BE62)</f>
        <v>0</v>
      </c>
      <c r="BF62" s="372" t="s">
        <v>14</v>
      </c>
      <c r="BG62" s="373">
        <f>SUM(AY62,'2_ kolo'!BG62)</f>
        <v>0</v>
      </c>
      <c r="BH62" s="74">
        <f t="shared" si="14"/>
        <v>0</v>
      </c>
      <c r="BI62" s="374">
        <f>IF(poznámky!AI52=1,poznámky!A19)+IF(poznámky!AI53=1,poznámky!A20)+IF(poznámky!AI54=1,poznámky!A21)+IF(poznámky!AI55=1,poznámky!A22)+IF(poznámky!AI56=1,poznámky!A23)+IF(poznámky!AI57=1,poznámky!A24)+IF(poznámky!AI58=1,poznámky!A25)+IF(poznámky!AI59=1,poznámky!A26)+IF(poznámky!AI60=1,poznámky!A27)+IF(poznámky!AI61=1,poznámky!A28)+IF(poznámky!AI62=1,poznámky!A29)+IF(poznámky!AI63=1,poznámky!A30)+IF(poznámky!AI64=1,poznámky!A31)+IF(poznámky!AI65=1,poznámky!A32)+IF(poznámky!AI66=1,poznámky!A33)</f>
        <v>1</v>
      </c>
      <c r="BJ62" s="66" t="s">
        <v>21</v>
      </c>
      <c r="BK62" s="67">
        <f t="shared" si="15"/>
        <v>0</v>
      </c>
      <c r="BM62" s="706"/>
      <c r="BN62" s="706"/>
      <c r="BO62" s="706"/>
      <c r="BP62" s="706"/>
      <c r="BQ62" s="706"/>
      <c r="BR62" s="706"/>
      <c r="BS62" s="706"/>
    </row>
    <row r="63" spans="1:71" ht="21.75" customHeight="1">
      <c r="A63" s="44">
        <v>3</v>
      </c>
      <c r="B63" s="366">
        <f>'2_ kolo'!B63</f>
        <v>0</v>
      </c>
      <c r="C63" s="192"/>
      <c r="D63" s="193" t="s">
        <v>14</v>
      </c>
      <c r="E63" s="194"/>
      <c r="F63" s="192"/>
      <c r="G63" s="193" t="s">
        <v>14</v>
      </c>
      <c r="H63" s="194"/>
      <c r="I63" s="647" t="s">
        <v>16</v>
      </c>
      <c r="J63" s="647"/>
      <c r="K63" s="647"/>
      <c r="L63" s="211">
        <f>K64</f>
        <v>0</v>
      </c>
      <c r="M63" s="212" t="s">
        <v>14</v>
      </c>
      <c r="N63" s="213">
        <f>I64</f>
        <v>0</v>
      </c>
      <c r="O63" s="211">
        <f>K65</f>
        <v>0</v>
      </c>
      <c r="P63" s="212" t="s">
        <v>14</v>
      </c>
      <c r="Q63" s="213">
        <f>I65</f>
        <v>0</v>
      </c>
      <c r="R63" s="211">
        <f>K66</f>
        <v>0</v>
      </c>
      <c r="S63" s="212" t="s">
        <v>14</v>
      </c>
      <c r="T63" s="213">
        <f>I66</f>
        <v>0</v>
      </c>
      <c r="U63" s="211">
        <f>K67</f>
        <v>0</v>
      </c>
      <c r="V63" s="212" t="s">
        <v>14</v>
      </c>
      <c r="W63" s="213">
        <f>I67</f>
        <v>0</v>
      </c>
      <c r="X63" s="211">
        <f>K68</f>
        <v>0</v>
      </c>
      <c r="Y63" s="212" t="s">
        <v>14</v>
      </c>
      <c r="Z63" s="213">
        <f>I68</f>
        <v>0</v>
      </c>
      <c r="AA63" s="211">
        <f>K69</f>
        <v>0</v>
      </c>
      <c r="AB63" s="212" t="s">
        <v>14</v>
      </c>
      <c r="AC63" s="213">
        <f>I69</f>
        <v>0</v>
      </c>
      <c r="AD63" s="60">
        <f>K70</f>
        <v>0</v>
      </c>
      <c r="AE63" s="61" t="s">
        <v>14</v>
      </c>
      <c r="AF63" s="84">
        <f>I70</f>
        <v>0</v>
      </c>
      <c r="AG63" s="60">
        <f>K71</f>
        <v>0</v>
      </c>
      <c r="AH63" s="61" t="s">
        <v>14</v>
      </c>
      <c r="AI63" s="84">
        <f>I71</f>
        <v>0</v>
      </c>
      <c r="AJ63" s="60">
        <f>K72</f>
        <v>0</v>
      </c>
      <c r="AK63" s="61" t="s">
        <v>14</v>
      </c>
      <c r="AL63" s="62">
        <f>I72</f>
        <v>0</v>
      </c>
      <c r="AM63" s="60">
        <f>K73</f>
        <v>0</v>
      </c>
      <c r="AN63" s="61" t="s">
        <v>14</v>
      </c>
      <c r="AO63" s="84">
        <f>I73</f>
        <v>0</v>
      </c>
      <c r="AP63" s="60">
        <f>K74</f>
        <v>0</v>
      </c>
      <c r="AQ63" s="61" t="s">
        <v>14</v>
      </c>
      <c r="AR63" s="84">
        <f>I74</f>
        <v>0</v>
      </c>
      <c r="AS63" s="60">
        <f>K75</f>
        <v>0</v>
      </c>
      <c r="AT63" s="61" t="s">
        <v>14</v>
      </c>
      <c r="AU63" s="62">
        <f>I75</f>
        <v>0</v>
      </c>
      <c r="AV63" s="300">
        <f>IF(C63&gt;E63,2,"0")+IF(C63=E63,1)*IF(C63+E63=0,0,1)+IF(F63&gt;H63,2,"0")+IF(F63=H63,1)*IF(F63+H63=0,0,1)+IF(L63&gt;N63,2,"0")+IF(L63=N63,1)*IF(L63+N63=0,0,1)+IF(O63&gt;Q63,2,"0")+IF(O63=Q63,1)*IF(O63+Q63=0,0,1)+IF(R63&gt;T63,2,"0")+IF(R63=T63,1)*IF(R63+T63=0,0,1)+IF(U63&gt;W63,2,"0")+IF(U63=W63,1)*IF(U63+W63=0,0,1)+IF(X63&gt;Z63,2,"0")+IF(X63=Z63,1)*IF(X63+Z63=0,0,1)+IF(AA63&gt;AC63,2,"0")+IF(AA63=AC63,1)*IF(AA63+AC63=0,0,1)+IF(AD63&gt;AF63,2,"0")+IF(AD63=AF63,1)*IF(AD63+AF63=0,0,1)+IF(AG63&gt;AI63,2,"0")+IF(AG63=AI63,1)*IF(AG63+AI63=0,0,1)+IF(AJ63&gt;AL63,2,"0")+IF(AJ63=AL63,1)*IF(AJ63+AL63=0,0,1)+IF(AM63&gt;AO63,2,"0")+IF(AM63=AO63,1)*IF(AM63+AO63=0,0,1)+IF(AP63&gt;AR63,2,"0")+IF(AP63=AR63,1)*IF(AP63+AR63=0,0,1)+IF(AS63&gt;AU63,2,"0")+IF(AS63=AU63,1)*IF(AS63+AU63=0,0,1)</f>
        <v>0</v>
      </c>
      <c r="AW63" s="301">
        <f>SUM(C63,F63,L63,O63,R63,U63,X63,AA63,AD63,AG63,AJ63,AM63,AP63,AS63)</f>
        <v>0</v>
      </c>
      <c r="AX63" s="302" t="s">
        <v>14</v>
      </c>
      <c r="AY63" s="303">
        <f>SUM(E63,H63,N63,Q63,T63,W63,Z63,AC63,AF63,AI63,AL63,AO63,AR63,AU63)</f>
        <v>0</v>
      </c>
      <c r="AZ63" s="304">
        <f t="shared" si="12"/>
        <v>0</v>
      </c>
      <c r="BA63" s="379">
        <f>IF(poznámky!AA52=3,poznámky!A19)+IF(poznámky!AA53=3,poznámky!A20)+IF(poznámky!AA54=3,poznámky!A21)+IF(poznámky!AA55=3,poznámky!A22)+IF(poznámky!AA56=3,poznámky!A23)+IF(poznámky!AA57=3,poznámky!A24)+IF(poznámky!AA58=3,poznámky!A25)+IF(poznámky!AA59=3,poznámky!A26)+IF(poznámky!AA60=3,poznámky!A27)+IF(poznámky!AA61=3,poznámky!A28)+IF(poznámky!AA62=3,poznámky!A29)+IF(poznámky!AA63=3,poznámky!A30)+IF(poznámky!AA64=3,poznámky!A31)+IF(poznámky!AA65=3,poznámky!A32)+IF(poznámky!AA66=3,poznámky!A33)</f>
        <v>3</v>
      </c>
      <c r="BB63" s="305" t="s">
        <v>21</v>
      </c>
      <c r="BC63" s="306">
        <f t="shared" si="13"/>
        <v>0</v>
      </c>
      <c r="BD63" s="370" t="e">
        <f>SUM(AV63,'2_ kolo'!BD63)</f>
        <v>#VALUE!</v>
      </c>
      <c r="BE63" s="371">
        <f>SUM(AW63,'2_ kolo'!BE63)</f>
        <v>0</v>
      </c>
      <c r="BF63" s="372" t="s">
        <v>14</v>
      </c>
      <c r="BG63" s="373">
        <f>SUM(AY63,'2_ kolo'!BG63)</f>
        <v>0</v>
      </c>
      <c r="BH63" s="74">
        <f t="shared" si="14"/>
        <v>0</v>
      </c>
      <c r="BI63" s="374">
        <f>IF(poznámky!AI52=1,poznámky!A19)+IF(poznámky!AI53=1,poznámky!A20)+IF(poznámky!AI54=1,poznámky!A21)+IF(poznámky!AI55=1,poznámky!A22)+IF(poznámky!AI56=1,poznámky!A23)+IF(poznámky!AI57=1,poznámky!A24)+IF(poznámky!AI58=1,poznámky!A25)+IF(poznámky!AI59=1,poznámky!A26)+IF(poznámky!AI60=1,poznámky!A27)+IF(poznámky!AI61=1,poznámky!A28)+IF(poznámky!AI62=1,poznámky!A29)+IF(poznámky!AI63=1,poznámky!A30)+IF(poznámky!AI64=1,poznámky!A31)+IF(poznámky!AI65=1,poznámky!A32)+IF(poznámky!AI66=1,poznámky!A33)</f>
        <v>1</v>
      </c>
      <c r="BJ63" s="66" t="s">
        <v>21</v>
      </c>
      <c r="BK63" s="67">
        <f t="shared" si="15"/>
        <v>0</v>
      </c>
      <c r="BM63"/>
    </row>
    <row r="64" spans="1:71" ht="21.75" customHeight="1">
      <c r="A64" s="44">
        <v>4</v>
      </c>
      <c r="B64" s="366">
        <f>'2_ kolo'!B64</f>
        <v>0</v>
      </c>
      <c r="C64" s="444"/>
      <c r="D64" s="193" t="s">
        <v>14</v>
      </c>
      <c r="E64" s="216"/>
      <c r="F64" s="444"/>
      <c r="G64" s="193" t="s">
        <v>14</v>
      </c>
      <c r="H64" s="216"/>
      <c r="I64" s="192"/>
      <c r="J64" s="193" t="s">
        <v>14</v>
      </c>
      <c r="K64" s="194"/>
      <c r="L64" s="647" t="s">
        <v>17</v>
      </c>
      <c r="M64" s="647"/>
      <c r="N64" s="647"/>
      <c r="O64" s="214">
        <f>N65</f>
        <v>0</v>
      </c>
      <c r="P64" s="212" t="s">
        <v>14</v>
      </c>
      <c r="Q64" s="215">
        <f>L65</f>
        <v>0</v>
      </c>
      <c r="R64" s="214">
        <f>N66</f>
        <v>0</v>
      </c>
      <c r="S64" s="212" t="s">
        <v>14</v>
      </c>
      <c r="T64" s="215">
        <f>L66</f>
        <v>0</v>
      </c>
      <c r="U64" s="214">
        <f>N67</f>
        <v>0</v>
      </c>
      <c r="V64" s="212" t="s">
        <v>14</v>
      </c>
      <c r="W64" s="215">
        <f>L67</f>
        <v>0</v>
      </c>
      <c r="X64" s="214">
        <f>N68</f>
        <v>0</v>
      </c>
      <c r="Y64" s="212" t="s">
        <v>14</v>
      </c>
      <c r="Z64" s="215">
        <f>L68</f>
        <v>0</v>
      </c>
      <c r="AA64" s="214">
        <f>N69</f>
        <v>0</v>
      </c>
      <c r="AB64" s="212" t="s">
        <v>14</v>
      </c>
      <c r="AC64" s="215">
        <f>L69</f>
        <v>0</v>
      </c>
      <c r="AD64" s="175">
        <f>N70</f>
        <v>0</v>
      </c>
      <c r="AE64" s="61" t="s">
        <v>14</v>
      </c>
      <c r="AF64" s="85">
        <f>L70</f>
        <v>0</v>
      </c>
      <c r="AG64" s="175">
        <f>N71</f>
        <v>0</v>
      </c>
      <c r="AH64" s="61" t="s">
        <v>14</v>
      </c>
      <c r="AI64" s="85">
        <f>L71</f>
        <v>0</v>
      </c>
      <c r="AJ64" s="60">
        <f>N72</f>
        <v>0</v>
      </c>
      <c r="AK64" s="61" t="s">
        <v>14</v>
      </c>
      <c r="AL64" s="63">
        <f>L72</f>
        <v>0</v>
      </c>
      <c r="AM64" s="175">
        <f>N73</f>
        <v>0</v>
      </c>
      <c r="AN64" s="61" t="s">
        <v>14</v>
      </c>
      <c r="AO64" s="85">
        <f>L73</f>
        <v>0</v>
      </c>
      <c r="AP64" s="175">
        <f>N74</f>
        <v>0</v>
      </c>
      <c r="AQ64" s="61" t="s">
        <v>14</v>
      </c>
      <c r="AR64" s="84">
        <f>L74</f>
        <v>0</v>
      </c>
      <c r="AS64" s="60">
        <f>N75</f>
        <v>0</v>
      </c>
      <c r="AT64" s="61" t="s">
        <v>14</v>
      </c>
      <c r="AU64" s="63">
        <f>L75</f>
        <v>0</v>
      </c>
      <c r="AV64" s="300">
        <f>IF(C64&gt;E64,2,"0")+IF(C64=E64,1)*IF(C64+E64=0,0,1)+IF(F64&gt;H64,2,"0")+IF(F64=H64,1)*IF(F64+H64=0,0,1)+IF(I64&gt;K64,2,"0")+IF(I64=K64,1)*IF(I64+K64=0,0,1)+IF(O64&gt;Q64,2,"0")+IF(O64=Q64,1)*IF(O64+Q64=0,0,1)+IF(R64&gt;T64,2,"0")+IF(R64=T64,1)*IF(R64+T64=0,0,1)+IF(U64&gt;W64,2,"0")+IF(U64=W64,1)*IF(U64+W64=0,0,1)+IF(X64&gt;Z64,2,"0")+IF(X64=Z64,1)*IF(X64+Z64=0,0,1)+IF(AA64&gt;AC64,2,"0")+IF(AA64=AC64,1)*IF(AA64+AC64=0,0,1)+IF(AD64&gt;AF64,2,"0")+IF(AD64=AF64,1)*IF(AD64+AF64=0,0,1)+IF(AG64&gt;AI64,2,"0")+IF(AG64=AI64,1)*IF(AG64+AI64=0,0,1)+IF(AJ64&gt;AL64,2,"0")+IF(AJ64=AL64,1)*IF(AJ64+AL64=0,0,1)+IF(AM64&gt;AO64,2,"0")+IF(AM64=AO64,1)*IF(AM64+AO64=0,0,1)+IF(AP64&gt;AR64,2,"0")+IF(AP64=AR64,1)*IF(AP64+AR64=0,0,1)+IF(AS64&gt;AU64,2,"0")+IF(AS64=AU64,1)*IF(AS64+AU64=0,0,1)</f>
        <v>0</v>
      </c>
      <c r="AW64" s="301">
        <f>SUM(C64,F64,I64,O64,R64,U64,X64,AA64,AD64,AG64,AJ64,AM64,AP64,AS64)</f>
        <v>0</v>
      </c>
      <c r="AX64" s="302" t="s">
        <v>14</v>
      </c>
      <c r="AY64" s="303">
        <f>SUM(E64,H64,K64,Q64,T64,W64,Z64,AC64,AF64,AI64,AL64,AO64,AR64,AU64)</f>
        <v>0</v>
      </c>
      <c r="AZ64" s="304">
        <f t="shared" si="12"/>
        <v>0</v>
      </c>
      <c r="BA64" s="379">
        <f>IF(poznámky!AA52=4,poznámky!A19)+IF(poznámky!AA53=4,poznámky!A20)+IF(poznámky!AA54=4,poznámky!A21)+IF(poznámky!AA55=4,poznámky!A22)+IF(poznámky!AA56=4,poznámky!A23)+IF(poznámky!AA57=4,poznámky!A24)+IF(poznámky!AA58=4,poznámky!A25)+IF(poznámky!AA59=4,poznámky!A26)+IF(poznámky!AA60=4,poznámky!A27)+IF(poznámky!AA61=4,poznámky!A28)+IF(poznámky!AA62=4,poznámky!A29)+IF(poznámky!AA63=4,poznámky!A30)+IF(poznámky!AA64=4,poznámky!A31)+IF(poznámky!AA65=4,poznámky!A32)+IF(poznámky!AA66=4,poznámky!A33)</f>
        <v>4</v>
      </c>
      <c r="BB64" s="305" t="s">
        <v>21</v>
      </c>
      <c r="BC64" s="306">
        <f t="shared" si="13"/>
        <v>0</v>
      </c>
      <c r="BD64" s="370" t="e">
        <f>SUM(AV64,'2_ kolo'!BD64)</f>
        <v>#VALUE!</v>
      </c>
      <c r="BE64" s="371">
        <f>SUM(AW64,'2_ kolo'!BE64)</f>
        <v>0</v>
      </c>
      <c r="BF64" s="372" t="s">
        <v>14</v>
      </c>
      <c r="BG64" s="373">
        <f>SUM(AY64,'2_ kolo'!BG64)</f>
        <v>0</v>
      </c>
      <c r="BH64" s="74">
        <f t="shared" si="14"/>
        <v>0</v>
      </c>
      <c r="BI64" s="374">
        <f>IF(poznámky!AI52=1,poznámky!A19)+IF(poznámky!AI53=1,poznámky!A20)+IF(poznámky!AI54=1,poznámky!A21)+IF(poznámky!AI55=1,poznámky!A22)+IF(poznámky!AI56=1,poznámky!A23)+IF(poznámky!AI57=1,poznámky!A24)+IF(poznámky!AI58=1,poznámky!A25)+IF(poznámky!AI59=1,poznámky!A26)+IF(poznámky!AI60=1,poznámky!A27)+IF(poznámky!AI61=1,poznámky!A28)+IF(poznámky!AI62=1,poznámky!A29)+IF(poznámky!AI63=1,poznámky!A30)+IF(poznámky!AI64=1,poznámky!A31)+IF(poznámky!AI65=1,poznámky!A32)+IF(poznámky!AI66=1,poznámky!A33)</f>
        <v>1</v>
      </c>
      <c r="BJ64" s="66" t="s">
        <v>21</v>
      </c>
      <c r="BK64" s="67">
        <f t="shared" si="15"/>
        <v>0</v>
      </c>
      <c r="BM64" s="681" t="s">
        <v>63</v>
      </c>
      <c r="BN64" s="682"/>
      <c r="BO64" s="682"/>
      <c r="BP64" s="682"/>
      <c r="BQ64" s="682"/>
    </row>
    <row r="65" spans="1:69" ht="21.75" customHeight="1">
      <c r="A65" s="44">
        <v>5</v>
      </c>
      <c r="B65" s="366">
        <f>'2_ kolo'!B65</f>
        <v>0</v>
      </c>
      <c r="C65" s="192"/>
      <c r="D65" s="193" t="s">
        <v>14</v>
      </c>
      <c r="E65" s="194"/>
      <c r="F65" s="192"/>
      <c r="G65" s="193" t="s">
        <v>14</v>
      </c>
      <c r="H65" s="194"/>
      <c r="I65" s="192"/>
      <c r="J65" s="193" t="s">
        <v>14</v>
      </c>
      <c r="K65" s="194"/>
      <c r="L65" s="192"/>
      <c r="M65" s="193" t="s">
        <v>14</v>
      </c>
      <c r="N65" s="194"/>
      <c r="O65" s="647" t="s">
        <v>18</v>
      </c>
      <c r="P65" s="647"/>
      <c r="Q65" s="647"/>
      <c r="R65" s="211">
        <f>Q66</f>
        <v>0</v>
      </c>
      <c r="S65" s="212" t="s">
        <v>14</v>
      </c>
      <c r="T65" s="213">
        <f>O66</f>
        <v>0</v>
      </c>
      <c r="U65" s="211">
        <f>Q67</f>
        <v>0</v>
      </c>
      <c r="V65" s="212" t="s">
        <v>14</v>
      </c>
      <c r="W65" s="213">
        <f>O67</f>
        <v>0</v>
      </c>
      <c r="X65" s="211">
        <f>Q68</f>
        <v>0</v>
      </c>
      <c r="Y65" s="212" t="s">
        <v>14</v>
      </c>
      <c r="Z65" s="213">
        <f>O68</f>
        <v>0</v>
      </c>
      <c r="AA65" s="211">
        <f>Q69</f>
        <v>0</v>
      </c>
      <c r="AB65" s="212" t="s">
        <v>14</v>
      </c>
      <c r="AC65" s="213">
        <f>O69</f>
        <v>0</v>
      </c>
      <c r="AD65" s="60">
        <f>Q70</f>
        <v>0</v>
      </c>
      <c r="AE65" s="61" t="s">
        <v>14</v>
      </c>
      <c r="AF65" s="84">
        <f>O70</f>
        <v>0</v>
      </c>
      <c r="AG65" s="60">
        <f>Q71</f>
        <v>0</v>
      </c>
      <c r="AH65" s="61" t="s">
        <v>14</v>
      </c>
      <c r="AI65" s="84">
        <f>O71</f>
        <v>0</v>
      </c>
      <c r="AJ65" s="60">
        <f>Q72</f>
        <v>0</v>
      </c>
      <c r="AK65" s="61" t="s">
        <v>14</v>
      </c>
      <c r="AL65" s="62">
        <f>O72</f>
        <v>0</v>
      </c>
      <c r="AM65" s="60">
        <f>Q73</f>
        <v>0</v>
      </c>
      <c r="AN65" s="61" t="s">
        <v>14</v>
      </c>
      <c r="AO65" s="84">
        <f>O73</f>
        <v>0</v>
      </c>
      <c r="AP65" s="60">
        <f>Q74</f>
        <v>0</v>
      </c>
      <c r="AQ65" s="61" t="s">
        <v>14</v>
      </c>
      <c r="AR65" s="85">
        <f>O74</f>
        <v>0</v>
      </c>
      <c r="AS65" s="60">
        <f>Q75</f>
        <v>0</v>
      </c>
      <c r="AT65" s="61" t="s">
        <v>14</v>
      </c>
      <c r="AU65" s="62">
        <f>O75</f>
        <v>0</v>
      </c>
      <c r="AV65" s="300">
        <f>IF(C65&gt;E65,2,"0")+IF(C65=E65,1)*IF(C65+E65=0,0,1)+IF(F65&gt;H65,2,"0")+IF(F65=H65,1)*IF(F65+H65=0,0,1)+IF(I65&gt;K65,2,"0")+IF(I65=K65,1)*IF(I65+K65=0,0,1)+IF(L65&gt;N65,2,"0")+IF(L65=N65,1)*IF(L65+N65=0,0,1)+IF(R65&gt;T65,2,"0")+IF(R65=T65,1)*IF(R65+T65=0,0,1)+IF(U65&gt;W65,2,"0")+IF(U65=W65,1)*IF(U65+W65=0,0,1)+IF(X65&gt;Z65,2,"0")+IF(X65=Z65,1)*IF(X65+Z65=0,0,1)+IF(AA65&gt;AC65,2,"0")+IF(AA65=AC65,1)*IF(AA65+AC65=0,0,1)+IF(AD65&gt;AF65,2,"0")+IF(AD65=AF65,1)*IF(AD65+AF65=0,0,1)+IF(AG65&gt;AI65,2,"0")+IF(AG65=AI65,1)*IF(AG65+AI65=0,0,1)+IF(AJ65&gt;AL65,2,"0")+IF(AJ65=AL65,1)*IF(AJ65+AL65=0,0,1)+IF(AM65&gt;AO65,2,"0")+IF(AM65=AO65,1)*IF(AM65+AO65=0,0,1)+IF(AP65&gt;AR65,2,"0")+IF(AP65=AR65,1)*IF(AP65+AR65=0,0,1)+IF(AS65&gt;AU65,2,"0")+IF(AS65=AU65,1)*IF(AS65+AU65=0,0,1)</f>
        <v>0</v>
      </c>
      <c r="AW65" s="301">
        <f>SUM(C65,F65,I65,L65,R65,U65,X65,AA65,AD65,AG65,AJ65,AM65,AP65,AS65)</f>
        <v>0</v>
      </c>
      <c r="AX65" s="302" t="s">
        <v>14</v>
      </c>
      <c r="AY65" s="303">
        <f>SUM(E65,H65,K65,N65,T65,W65,Z65,AC65,AF65,AI65,AL65,AO65,AR65,AU65)</f>
        <v>0</v>
      </c>
      <c r="AZ65" s="304">
        <f t="shared" si="12"/>
        <v>0</v>
      </c>
      <c r="BA65" s="379">
        <f>IF(poznámky!AA52=5,poznámky!A19)+IF(poznámky!AA53=5,poznámky!A20)+IF(poznámky!AA54=5,poznámky!A21)+IF(poznámky!AA55=5,poznámky!A22)+IF(poznámky!AA56=5,poznámky!A23)+IF(poznámky!AA57=5,poznámky!A24)+IF(poznámky!AA58=5,poznámky!A25)+IF(poznámky!AA59=5,poznámky!A26)+IF(poznámky!AA60=5,poznámky!A27)+IF(poznámky!AA61=5,poznámky!A28)+IF(poznámky!AA62=5,poznámky!A29)+IF(poznámky!AA63=5,poznámky!A30)+IF(poznámky!AA64=5,poznámky!A31)+IF(poznámky!AA65=5,poznámky!A32)+IF(poznámky!AA66=5,poznámky!A33)</f>
        <v>5</v>
      </c>
      <c r="BB65" s="305" t="s">
        <v>21</v>
      </c>
      <c r="BC65" s="306">
        <f t="shared" si="13"/>
        <v>0</v>
      </c>
      <c r="BD65" s="370" t="e">
        <f>SUM(AV65,'2_ kolo'!BD65)</f>
        <v>#VALUE!</v>
      </c>
      <c r="BE65" s="371">
        <f>SUM(AW65,'2_ kolo'!BE65)</f>
        <v>0</v>
      </c>
      <c r="BF65" s="372" t="s">
        <v>14</v>
      </c>
      <c r="BG65" s="373">
        <f>SUM(AY65,'2_ kolo'!BG65)</f>
        <v>0</v>
      </c>
      <c r="BH65" s="74">
        <f t="shared" si="14"/>
        <v>0</v>
      </c>
      <c r="BI65" s="374">
        <f>IF(poznámky!AI52=1,poznámky!A19)+IF(poznámky!AI53=1,poznámky!A20)+IF(poznámky!AI54=1,poznámky!A21)+IF(poznámky!AI55=1,poznámky!A22)+IF(poznámky!AI56=1,poznámky!A23)+IF(poznámky!AI57=1,poznámky!A24)+IF(poznámky!AI58=1,poznámky!A25)+IF(poznámky!AI59=1,poznámky!A26)+IF(poznámky!AI60=1,poznámky!A27)+IF(poznámky!AI61=1,poznámky!A28)+IF(poznámky!AI62=1,poznámky!A29)+IF(poznámky!AI63=1,poznámky!A30)+IF(poznámky!AI64=1,poznámky!A31)+IF(poznámky!AI65=1,poznámky!A32)+IF(poznámky!AI66=1,poznámky!A33)</f>
        <v>1</v>
      </c>
      <c r="BJ65" s="66" t="s">
        <v>21</v>
      </c>
      <c r="BK65" s="67">
        <f t="shared" si="15"/>
        <v>0</v>
      </c>
      <c r="BM65" s="682"/>
      <c r="BN65" s="682"/>
      <c r="BO65" s="682"/>
      <c r="BP65" s="682"/>
      <c r="BQ65" s="682"/>
    </row>
    <row r="66" spans="1:69" ht="21.75" customHeight="1">
      <c r="A66" s="44">
        <v>6</v>
      </c>
      <c r="B66" s="366">
        <f>'2_ kolo'!B66</f>
        <v>0</v>
      </c>
      <c r="C66" s="192"/>
      <c r="D66" s="193" t="s">
        <v>14</v>
      </c>
      <c r="E66" s="194"/>
      <c r="F66" s="192"/>
      <c r="G66" s="193" t="s">
        <v>14</v>
      </c>
      <c r="H66" s="194"/>
      <c r="I66" s="192"/>
      <c r="J66" s="193" t="s">
        <v>14</v>
      </c>
      <c r="K66" s="194"/>
      <c r="L66" s="192"/>
      <c r="M66" s="193" t="s">
        <v>14</v>
      </c>
      <c r="N66" s="194"/>
      <c r="O66" s="192"/>
      <c r="P66" s="193" t="s">
        <v>14</v>
      </c>
      <c r="Q66" s="194"/>
      <c r="R66" s="647" t="s">
        <v>29</v>
      </c>
      <c r="S66" s="647"/>
      <c r="T66" s="647"/>
      <c r="U66" s="211">
        <f>T67</f>
        <v>0</v>
      </c>
      <c r="V66" s="212" t="s">
        <v>14</v>
      </c>
      <c r="W66" s="213">
        <f>R67</f>
        <v>0</v>
      </c>
      <c r="X66" s="211">
        <f>T68</f>
        <v>0</v>
      </c>
      <c r="Y66" s="212" t="s">
        <v>14</v>
      </c>
      <c r="Z66" s="213">
        <f>R68</f>
        <v>0</v>
      </c>
      <c r="AA66" s="211">
        <f>T69</f>
        <v>0</v>
      </c>
      <c r="AB66" s="212" t="s">
        <v>14</v>
      </c>
      <c r="AC66" s="213">
        <f>R69</f>
        <v>0</v>
      </c>
      <c r="AD66" s="60">
        <f>T70</f>
        <v>0</v>
      </c>
      <c r="AE66" s="61" t="s">
        <v>14</v>
      </c>
      <c r="AF66" s="84">
        <f>R70</f>
        <v>0</v>
      </c>
      <c r="AG66" s="60">
        <f>T71</f>
        <v>0</v>
      </c>
      <c r="AH66" s="61" t="s">
        <v>14</v>
      </c>
      <c r="AI66" s="84">
        <f>R71</f>
        <v>0</v>
      </c>
      <c r="AJ66" s="60">
        <f>T72</f>
        <v>0</v>
      </c>
      <c r="AK66" s="61" t="s">
        <v>14</v>
      </c>
      <c r="AL66" s="62">
        <f>R72</f>
        <v>0</v>
      </c>
      <c r="AM66" s="60">
        <f>T73</f>
        <v>0</v>
      </c>
      <c r="AN66" s="61" t="s">
        <v>14</v>
      </c>
      <c r="AO66" s="62">
        <f>R73</f>
        <v>0</v>
      </c>
      <c r="AP66" s="60">
        <f>T74</f>
        <v>0</v>
      </c>
      <c r="AQ66" s="61" t="s">
        <v>14</v>
      </c>
      <c r="AR66" s="84">
        <f>R74</f>
        <v>0</v>
      </c>
      <c r="AS66" s="60">
        <f>T75</f>
        <v>0</v>
      </c>
      <c r="AT66" s="61" t="s">
        <v>14</v>
      </c>
      <c r="AU66" s="62">
        <f>R75</f>
        <v>0</v>
      </c>
      <c r="AV66" s="300">
        <f>IF(C66&gt;E66,2,"0")+IF(C66=E66,1)*IF(C66+E66=0,0,1)+IF(F66&gt;H66,2,"0")+IF(F66=H66,1)*IF(F66+H66=0,0,1)+IF(I66&gt;K66,2,"0")+IF(I66=K66,1)*IF(I66+K66=0,0,1)+IF(L66&gt;N66,2,"0")+IF(L66=N66,1)*IF(L66+N66=0,0,1)+IF(O66&gt;Q66,2,"0")+IF(O66=Q66,1)*IF(O66+Q66=0,0,1)+IF(U66&gt;W66,2,"0")+IF(U66=W66,1)*IF(U66+W66=0,0,1)+IF(X66&gt;Z66,2,"0")+IF(X66=Z66,1)*IF(X66+Z66=0,0,1)+IF(AA66&gt;AC66,2,"0")+IF(AA66=AC66,1)*IF(AA66+AC66=0,0,1)+IF(AD66&gt;AF66,2,"0")+IF(AD66=AF66,1)*IF(AD66+AF66=0,0,1)+IF(AG66&gt;AI66,2,"0")+IF(AG66=AI66,1)*IF(AG66+AI66=0,0,1)+IF(AJ66&gt;AL66,2,"0")+IF(AJ66=AL66,1)*IF(AJ66+AL66=0,0,1)+IF(AM66&gt;AO66,2,"0")+IF(AM66=AO66,1)*IF(AM66+AO66=0,0,1)+IF(AP66&gt;AR66,2,"0")+IF(AP66=AR66,1)*IF(AP66+AR66=0,0,1)+IF(AS66&gt;AU66,2,"0")+IF(AS66=AU66,1)*IF(AS66+AU66=0,0,1)</f>
        <v>0</v>
      </c>
      <c r="AW66" s="301">
        <f>SUM(C66,F66,I66,L66,O66,U66,X66,AA66,AD66,AG66,AJ66,AM66,AP66,AS66)</f>
        <v>0</v>
      </c>
      <c r="AX66" s="302" t="s">
        <v>14</v>
      </c>
      <c r="AY66" s="303">
        <f>SUM(E66,H66,K66,N66,Q66,W66,Z66,AC66,AF66,AI66,AL66,AO66,AR66,AU66)</f>
        <v>0</v>
      </c>
      <c r="AZ66" s="304">
        <f t="shared" si="12"/>
        <v>0</v>
      </c>
      <c r="BA66" s="379">
        <f>IF(poznámky!AA52=6,poznámky!A19)+IF(poznámky!AA53=6,poznámky!A20)+IF(poznámky!AA54=6,poznámky!A21)+IF(poznámky!AA55=6,poznámky!A22)+IF(poznámky!AA56=6,poznámky!A23)+IF(poznámky!AA57=6,poznámky!A24)+IF(poznámky!AA58=6,poznámky!A25)+IF(poznámky!AA59=6,poznámky!A26)+IF(poznámky!AA60=6,poznámky!A27)+IF(poznámky!AA61=6,poznámky!A28)+IF(poznámky!AA62=6,poznámky!A29)+IF(poznámky!AA63=6,poznámky!A30)+IF(poznámky!AA64=6,poznámky!A31)+IF(poznámky!AA65=6,poznámky!A32)+IF(poznámky!AA66=6,poznámky!A33)</f>
        <v>6</v>
      </c>
      <c r="BB66" s="305" t="s">
        <v>21</v>
      </c>
      <c r="BC66" s="306">
        <f t="shared" si="13"/>
        <v>0</v>
      </c>
      <c r="BD66" s="370" t="e">
        <f>SUM(AV66,'2_ kolo'!BD66)</f>
        <v>#VALUE!</v>
      </c>
      <c r="BE66" s="371">
        <f>SUM(AW66,'2_ kolo'!BE66)</f>
        <v>0</v>
      </c>
      <c r="BF66" s="372" t="s">
        <v>14</v>
      </c>
      <c r="BG66" s="373">
        <f>SUM(AY66,'2_ kolo'!BG66)</f>
        <v>0</v>
      </c>
      <c r="BH66" s="74">
        <f t="shared" si="14"/>
        <v>0</v>
      </c>
      <c r="BI66" s="374">
        <f>IF(poznámky!AI52=1,poznámky!A19)+IF(poznámky!AI53=1,poznámky!A20)+IF(poznámky!AI54=1,poznámky!A21)+IF(poznámky!AI55=1,poznámky!A22)+IF(poznámky!AI56=1,poznámky!A23)+IF(poznámky!AI57=1,poznámky!A24)+IF(poznámky!AI58=1,poznámky!A25)+IF(poznámky!AI59=1,poznámky!A26)+IF(poznámky!AI60=1,poznámky!A27)+IF(poznámky!AI61=1,poznámky!A28)+IF(poznámky!AI62=1,poznámky!A29)+IF(poznámky!AI63=1,poznámky!A30)+IF(poznámky!AI64=1,poznámky!A31)+IF(poznámky!AI65=1,poznámky!A32)+IF(poznámky!AI66=1,poznámky!A33)</f>
        <v>1</v>
      </c>
      <c r="BJ66" s="66" t="s">
        <v>21</v>
      </c>
      <c r="BK66" s="67">
        <f t="shared" si="15"/>
        <v>0</v>
      </c>
      <c r="BM66" s="682"/>
      <c r="BN66" s="682"/>
      <c r="BO66" s="682"/>
      <c r="BP66" s="682"/>
      <c r="BQ66" s="682"/>
    </row>
    <row r="67" spans="1:69" ht="21.75" customHeight="1">
      <c r="A67" s="44">
        <v>7</v>
      </c>
      <c r="B67" s="366">
        <f>'2_ kolo'!B67</f>
        <v>0</v>
      </c>
      <c r="C67" s="192"/>
      <c r="D67" s="193" t="s">
        <v>14</v>
      </c>
      <c r="E67" s="194"/>
      <c r="F67" s="192"/>
      <c r="G67" s="193" t="s">
        <v>14</v>
      </c>
      <c r="H67" s="194"/>
      <c r="I67" s="192"/>
      <c r="J67" s="193" t="s">
        <v>14</v>
      </c>
      <c r="K67" s="194"/>
      <c r="L67" s="192"/>
      <c r="M67" s="193" t="s">
        <v>14</v>
      </c>
      <c r="N67" s="194"/>
      <c r="O67" s="192"/>
      <c r="P67" s="193" t="s">
        <v>14</v>
      </c>
      <c r="Q67" s="194"/>
      <c r="R67" s="192"/>
      <c r="S67" s="193" t="s">
        <v>14</v>
      </c>
      <c r="T67" s="194"/>
      <c r="U67" s="647" t="s">
        <v>22</v>
      </c>
      <c r="V67" s="647"/>
      <c r="W67" s="647"/>
      <c r="X67" s="211">
        <f>W68</f>
        <v>0</v>
      </c>
      <c r="Y67" s="212" t="s">
        <v>14</v>
      </c>
      <c r="Z67" s="213">
        <f>U68</f>
        <v>0</v>
      </c>
      <c r="AA67" s="211">
        <f>W69</f>
        <v>0</v>
      </c>
      <c r="AB67" s="212" t="s">
        <v>14</v>
      </c>
      <c r="AC67" s="213">
        <f>U69</f>
        <v>0</v>
      </c>
      <c r="AD67" s="60">
        <f>W70</f>
        <v>0</v>
      </c>
      <c r="AE67" s="61" t="s">
        <v>14</v>
      </c>
      <c r="AF67" s="84">
        <f>U70</f>
        <v>0</v>
      </c>
      <c r="AG67" s="60">
        <f>W71</f>
        <v>0</v>
      </c>
      <c r="AH67" s="61" t="s">
        <v>14</v>
      </c>
      <c r="AI67" s="84">
        <f>U71</f>
        <v>0</v>
      </c>
      <c r="AJ67" s="60">
        <f>W72</f>
        <v>0</v>
      </c>
      <c r="AK67" s="61" t="s">
        <v>14</v>
      </c>
      <c r="AL67" s="62">
        <f>U72</f>
        <v>0</v>
      </c>
      <c r="AM67" s="60">
        <f>W73</f>
        <v>0</v>
      </c>
      <c r="AN67" s="61" t="s">
        <v>14</v>
      </c>
      <c r="AO67" s="62">
        <f>U73</f>
        <v>0</v>
      </c>
      <c r="AP67" s="60">
        <f>W74</f>
        <v>0</v>
      </c>
      <c r="AQ67" s="61" t="s">
        <v>14</v>
      </c>
      <c r="AR67" s="84">
        <f>U74</f>
        <v>0</v>
      </c>
      <c r="AS67" s="60">
        <f>W75</f>
        <v>0</v>
      </c>
      <c r="AT67" s="61" t="s">
        <v>14</v>
      </c>
      <c r="AU67" s="62">
        <f>U75</f>
        <v>0</v>
      </c>
      <c r="AV67" s="300">
        <f>IF(C67&gt;E67,2,"0")+IF(C67=E67,1)*IF(C67+E67=0,0,1)+IF(F67&gt;H67,2,"0")+IF(F67=H67,1)*IF(F67+H67=0,0,1)+IF(I67&gt;K67,2,"0")+IF(I67=K67,1)*IF(I67+K67=0,0,1)+IF(L67&gt;N67,2,"0")+IF(L67=N67,1)*IF(L67+N67=0,0,1)+IF(O67&gt;Q67,2,"0")+IF(O67=Q67,1)*IF(O67+Q67=0,0,1)+IF(R67&gt;T67,2,"0")+IF(R67=T67,1)*IF(R67+T67=0,0,1)+IF(X67&gt;Z67,2,"0")+IF(X67=Z67,1)*IF(X67+Z67=0,0,1)+IF(AA67&gt;AC67,2,"0")+IF(AA67=AC67,1)*IF(AA67+AC67=0,0,1)+IF(AD67&gt;AF67,2,"0")+IF(AD67=AF67,1)*IF(AD67+AF67=0,0,1)+IF(AG67&gt;AI67,2,"0")+IF(AG67=AI67,1)*IF(AG67+AI67=0,0,1)+IF(AJ67&gt;AL67,2,"0")+IF(AJ67=AL67,1)*IF(AJ67+AL67=0,0,1)+IF(AM67&gt;AO67,2,"0")+IF(AM67=AO67,1)*IF(AM67+AO67=0,0,1)+IF(AP67&gt;AR67,2,"0")+IF(AP67=AR67,1)*IF(AP67+AR67=0,0,1)+IF(AS67&gt;AU67,2,"0")+IF(AS67=AU67,1)*IF(AS67+AU67=0,0,1)</f>
        <v>0</v>
      </c>
      <c r="AW67" s="301">
        <f>SUM(C67,F67,I67,L67,O67,R67,X67,AA67,AD67,AG67,AJ67,AM67,AP67,AS67)</f>
        <v>0</v>
      </c>
      <c r="AX67" s="302" t="s">
        <v>14</v>
      </c>
      <c r="AY67" s="303">
        <f>SUM(E67,H67,K67,N67,Q67,T67,Z67,AC67,AF67,AI67,AL67,AO67,AR67,AU67)</f>
        <v>0</v>
      </c>
      <c r="AZ67" s="304">
        <f t="shared" si="12"/>
        <v>0</v>
      </c>
      <c r="BA67" s="379">
        <f>IF(poznámky!AA52=7,poznámky!A19)+IF(poznámky!AA53=7,poznámky!A20)+IF(poznámky!AA54=7,poznámky!A21)+IF(poznámky!AA55=7,poznámky!A22)+IF(poznámky!AA56=7,poznámky!A23)+IF(poznámky!AA57=7,poznámky!A24)+IF(poznámky!AA58=7,poznámky!A25)+IF(poznámky!AA59=7,poznámky!A26)+IF(poznámky!AA60=7,poznámky!A27)+IF(poznámky!AA61=7,poznámky!A28)+IF(poznámky!AA62=7,poznámky!A29)+IF(poznámky!AA63=7,poznámky!A30)+IF(poznámky!AA64=7,poznámky!A31)+IF(poznámky!AA65=7,poznámky!A32)+IF(poznámky!AA66=7,poznámky!A33)</f>
        <v>7</v>
      </c>
      <c r="BB67" s="305" t="s">
        <v>21</v>
      </c>
      <c r="BC67" s="306">
        <f t="shared" si="13"/>
        <v>0</v>
      </c>
      <c r="BD67" s="370" t="e">
        <f>SUM(AV67,'2_ kolo'!BD67)</f>
        <v>#VALUE!</v>
      </c>
      <c r="BE67" s="371">
        <f>SUM(AW67,'2_ kolo'!BE67)</f>
        <v>0</v>
      </c>
      <c r="BF67" s="372" t="s">
        <v>14</v>
      </c>
      <c r="BG67" s="373">
        <f>SUM(AY67,'2_ kolo'!BG67)</f>
        <v>0</v>
      </c>
      <c r="BH67" s="74">
        <f t="shared" si="14"/>
        <v>0</v>
      </c>
      <c r="BI67" s="374">
        <f>IF(poznámky!AI52=1,poznámky!A19)+IF(poznámky!AI53=1,poznámky!A20)+IF(poznámky!AI54=1,poznámky!A21)+IF(poznámky!AI55=1,poznámky!A22)+IF(poznámky!AI56=1,poznámky!A23)+IF(poznámky!AI57=1,poznámky!A24)+IF(poznámky!AI58=1,poznámky!A25)+IF(poznámky!AI59=1,poznámky!A26)+IF(poznámky!AI60=1,poznámky!A27)+IF(poznámky!AI61=1,poznámky!A28)+IF(poznámky!AI62=1,poznámky!A29)+IF(poznámky!AI63=1,poznámky!A30)+IF(poznámky!AI64=1,poznámky!A31)+IF(poznámky!AI65=1,poznámky!A32)+IF(poznámky!AI66=1,poznámky!A33)</f>
        <v>1</v>
      </c>
      <c r="BJ67" s="66" t="s">
        <v>21</v>
      </c>
      <c r="BK67" s="67">
        <f t="shared" si="15"/>
        <v>0</v>
      </c>
      <c r="BM67" s="682"/>
      <c r="BN67" s="682"/>
      <c r="BO67" s="682"/>
      <c r="BP67" s="682"/>
      <c r="BQ67" s="682"/>
    </row>
    <row r="68" spans="1:69" ht="21.75" customHeight="1">
      <c r="A68" s="44">
        <v>8</v>
      </c>
      <c r="B68" s="366">
        <f>'2_ kolo'!B68</f>
        <v>0</v>
      </c>
      <c r="C68" s="192"/>
      <c r="D68" s="193" t="s">
        <v>14</v>
      </c>
      <c r="E68" s="216"/>
      <c r="F68" s="192"/>
      <c r="G68" s="193" t="s">
        <v>14</v>
      </c>
      <c r="H68" s="216"/>
      <c r="I68" s="192"/>
      <c r="J68" s="193" t="s">
        <v>14</v>
      </c>
      <c r="K68" s="216"/>
      <c r="L68" s="192"/>
      <c r="M68" s="193" t="s">
        <v>14</v>
      </c>
      <c r="N68" s="216"/>
      <c r="O68" s="192"/>
      <c r="P68" s="193" t="s">
        <v>14</v>
      </c>
      <c r="Q68" s="216"/>
      <c r="R68" s="192"/>
      <c r="S68" s="193" t="s">
        <v>14</v>
      </c>
      <c r="T68" s="216"/>
      <c r="U68" s="192"/>
      <c r="V68" s="193" t="s">
        <v>14</v>
      </c>
      <c r="W68" s="194"/>
      <c r="X68" s="647" t="s">
        <v>23</v>
      </c>
      <c r="Y68" s="647"/>
      <c r="Z68" s="647"/>
      <c r="AA68" s="211">
        <f>Z69</f>
        <v>0</v>
      </c>
      <c r="AB68" s="212" t="s">
        <v>14</v>
      </c>
      <c r="AC68" s="215">
        <f>X69</f>
        <v>0</v>
      </c>
      <c r="AD68" s="60">
        <f>Z70</f>
        <v>0</v>
      </c>
      <c r="AE68" s="61" t="s">
        <v>14</v>
      </c>
      <c r="AF68" s="85">
        <f>X70</f>
        <v>0</v>
      </c>
      <c r="AG68" s="60">
        <f>Z71</f>
        <v>0</v>
      </c>
      <c r="AH68" s="61" t="s">
        <v>14</v>
      </c>
      <c r="AI68" s="85">
        <f>X71</f>
        <v>0</v>
      </c>
      <c r="AJ68" s="60">
        <f>Z72</f>
        <v>0</v>
      </c>
      <c r="AK68" s="61" t="s">
        <v>14</v>
      </c>
      <c r="AL68" s="63">
        <f>X72</f>
        <v>0</v>
      </c>
      <c r="AM68" s="60">
        <f>Z73</f>
        <v>0</v>
      </c>
      <c r="AN68" s="61" t="s">
        <v>14</v>
      </c>
      <c r="AO68" s="63">
        <f>X73</f>
        <v>0</v>
      </c>
      <c r="AP68" s="60">
        <f>Z74</f>
        <v>0</v>
      </c>
      <c r="AQ68" s="61" t="s">
        <v>14</v>
      </c>
      <c r="AR68" s="85">
        <f>X74</f>
        <v>0</v>
      </c>
      <c r="AS68" s="60">
        <f>Z75</f>
        <v>0</v>
      </c>
      <c r="AT68" s="61" t="s">
        <v>14</v>
      </c>
      <c r="AU68" s="63">
        <f>X75</f>
        <v>0</v>
      </c>
      <c r="AV68" s="300">
        <f>IF(C68&gt;E68,2,"0")+IF(C68=E68,1)*IF(C68+E68=0,0,1)+IF(F68&gt;H68,2,"0")+IF(F68=H68,1)*IF(F68+H68=0,0,1)+IF(I68&gt;K68,2,"0")+IF(I68=K68,1)*IF(I68+K68=0,0,1)+IF(L68&gt;N68,2,"0")+IF(L68=N68,1)*IF(L68+N68=0,0,1)+IF(O68&gt;Q68,2,"0")+IF(O68=Q68,1)*IF(O68+Q68=0,0,1)+IF(R68&gt;T68,2,"0")+IF(R68=T68,1)*IF(R68+T68=0,0,1)+IF(U68&gt;W68,2,"0")+IF(U68=W68,1)*IF(U68+W68=0,0,1)+IF(AA68&gt;AC68,2,"0")+IF(AA68=AC68,1)*IF(AA68+AC68=0,0,1)+IF(AD68&gt;AF68,2,"0")+IF(AD68=AF68,1)*IF(AD68+AF68=0,0,1)+IF(AG68&gt;AI68,2,"0")+IF(AG68=AI68,1)*IF(AG68+AI68=0,0,1)+IF(AJ68&gt;AL68,2,"0")+IF(AJ68=AL68,1)*IF(AJ68+AL68=0,0,1)+IF(AM68&gt;AO68,2,"0")+IF(AM68=AO68,1)*IF(AM68+AO68=0,0,1)+IF(AP68&gt;AR68,2,"0")+IF(AP68=AR68,1)*IF(AP68+AR68=0,0,1)+IF(AS68&gt;AU68,2,"0")+IF(AS68=AU68,1)*IF(AS68+AU68=0,0,1)</f>
        <v>0</v>
      </c>
      <c r="AW68" s="301">
        <f>SUM(C68,F68,I68,L68,O68,R68,U68,AA68,AD68,AG68,AJ68,AM68,AP68,AS68)</f>
        <v>0</v>
      </c>
      <c r="AX68" s="302" t="s">
        <v>14</v>
      </c>
      <c r="AY68" s="303">
        <f>SUM(E68,H68,K68,N68,Q68,T68,W68,AC68,AF68,AI68,AL68,AO68,AR68,AU68)</f>
        <v>0</v>
      </c>
      <c r="AZ68" s="304">
        <f t="shared" si="12"/>
        <v>0</v>
      </c>
      <c r="BA68" s="379">
        <f>IF(poznámky!AA52=8,poznámky!A19)+IF(poznámky!AA53=8,poznámky!A20)+IF(poznámky!AA54=8,poznámky!A21)+IF(poznámky!AA55=8,poznámky!A22)+IF(poznámky!AA56=8,poznámky!A23)+IF(poznámky!AA57=8,poznámky!A24)+IF(poznámky!AA58=8,poznámky!A25)+IF(poznámky!AA59=8,poznámky!A26)+IF(poznámky!AA60=8,poznámky!A27)+IF(poznámky!AA61=8,poznámky!A28)+IF(poznámky!AA62=8,poznámky!A29)+IF(poznámky!AA63=8,poznámky!A30)+IF(poznámky!AA64=8,poznámky!A31)+IF(poznámky!AA65=8,poznámky!A32)+IF(poznámky!AA66=8,poznámky!A33)</f>
        <v>8</v>
      </c>
      <c r="BB68" s="305" t="s">
        <v>21</v>
      </c>
      <c r="BC68" s="306">
        <f t="shared" si="13"/>
        <v>0</v>
      </c>
      <c r="BD68" s="370">
        <f>SUM(AV68,'2_ kolo'!BD68)</f>
        <v>0</v>
      </c>
      <c r="BE68" s="371">
        <f>SUM(AW68,'2_ kolo'!BE68)</f>
        <v>0</v>
      </c>
      <c r="BF68" s="372" t="s">
        <v>14</v>
      </c>
      <c r="BG68" s="373">
        <f>SUM(AY68,'2_ kolo'!BG68)</f>
        <v>0</v>
      </c>
      <c r="BH68" s="74">
        <f t="shared" si="14"/>
        <v>0</v>
      </c>
      <c r="BI68" s="374">
        <f>IF(poznámky!AI52=1,poznámky!A19)+IF(poznámky!AI53=1,poznámky!A20)+IF(poznámky!AI54=1,poznámky!A21)+IF(poznámky!AI55=1,poznámky!A22)+IF(poznámky!AI56=1,poznámky!A23)+IF(poznámky!AI57=1,poznámky!A24)+IF(poznámky!AI58=1,poznámky!A25)+IF(poznámky!AI59=1,poznámky!A26)+IF(poznámky!AI60=1,poznámky!A27)+IF(poznámky!AI61=1,poznámky!A28)+IF(poznámky!AI62=1,poznámky!A29)+IF(poznámky!AI63=1,poznámky!A30)+IF(poznámky!AI64=1,poznámky!A31)+IF(poznámky!AI65=1,poznámky!A32)+IF(poznámky!AI66=1,poznámky!A33)</f>
        <v>1</v>
      </c>
      <c r="BJ68" s="66" t="s">
        <v>21</v>
      </c>
      <c r="BK68" s="67">
        <f t="shared" si="15"/>
        <v>0</v>
      </c>
      <c r="BM68" s="382"/>
      <c r="BN68" s="365"/>
      <c r="BO68" s="365"/>
      <c r="BP68" s="365"/>
      <c r="BQ68" s="365"/>
    </row>
    <row r="69" spans="1:69" ht="21.75" customHeight="1">
      <c r="A69" s="44">
        <v>9</v>
      </c>
      <c r="B69" s="366">
        <f>'2_ kolo'!B69</f>
        <v>0</v>
      </c>
      <c r="C69" s="192"/>
      <c r="D69" s="193" t="s">
        <v>14</v>
      </c>
      <c r="E69" s="194"/>
      <c r="F69" s="192"/>
      <c r="G69" s="193" t="s">
        <v>14</v>
      </c>
      <c r="H69" s="194"/>
      <c r="I69" s="192"/>
      <c r="J69" s="193" t="s">
        <v>14</v>
      </c>
      <c r="K69" s="194"/>
      <c r="L69" s="192"/>
      <c r="M69" s="193" t="s">
        <v>14</v>
      </c>
      <c r="N69" s="194"/>
      <c r="O69" s="192"/>
      <c r="P69" s="193" t="s">
        <v>14</v>
      </c>
      <c r="Q69" s="194"/>
      <c r="R69" s="192"/>
      <c r="S69" s="193" t="s">
        <v>14</v>
      </c>
      <c r="T69" s="194"/>
      <c r="U69" s="192"/>
      <c r="V69" s="193" t="s">
        <v>14</v>
      </c>
      <c r="W69" s="194"/>
      <c r="X69" s="192"/>
      <c r="Y69" s="193" t="s">
        <v>14</v>
      </c>
      <c r="Z69" s="194"/>
      <c r="AA69" s="647" t="s">
        <v>24</v>
      </c>
      <c r="AB69" s="647"/>
      <c r="AC69" s="647"/>
      <c r="AD69" s="60">
        <f>AC70</f>
        <v>0</v>
      </c>
      <c r="AE69" s="61" t="s">
        <v>14</v>
      </c>
      <c r="AF69" s="84">
        <f>AA70</f>
        <v>0</v>
      </c>
      <c r="AG69" s="60">
        <f>AC71</f>
        <v>0</v>
      </c>
      <c r="AH69" s="61" t="s">
        <v>14</v>
      </c>
      <c r="AI69" s="84">
        <f>AA71</f>
        <v>0</v>
      </c>
      <c r="AJ69" s="60">
        <f>AC72</f>
        <v>0</v>
      </c>
      <c r="AK69" s="61" t="s">
        <v>14</v>
      </c>
      <c r="AL69" s="62">
        <f>AA72</f>
        <v>0</v>
      </c>
      <c r="AM69" s="60">
        <f>AC73</f>
        <v>0</v>
      </c>
      <c r="AN69" s="61" t="s">
        <v>14</v>
      </c>
      <c r="AO69" s="62">
        <f>AA73</f>
        <v>0</v>
      </c>
      <c r="AP69" s="60">
        <f>AC74</f>
        <v>0</v>
      </c>
      <c r="AQ69" s="61" t="s">
        <v>14</v>
      </c>
      <c r="AR69" s="84">
        <f>AA74</f>
        <v>0</v>
      </c>
      <c r="AS69" s="60">
        <f>AC75</f>
        <v>0</v>
      </c>
      <c r="AT69" s="61" t="s">
        <v>14</v>
      </c>
      <c r="AU69" s="62">
        <f>AA75</f>
        <v>0</v>
      </c>
      <c r="AV69" s="300">
        <f>IF(C69&gt;E69,2,"0")+IF(C69=E69,1)*IF(C69+E69=0,0,1)+IF(F69&gt;H69,2,"0")+IF(F69=H69,1)*IF(F69+H69=0,0,1)+IF(I69&gt;K69,2,"0")+IF(I69=K69,1)*IF(I69+K69=0,0,1)+IF(L69&gt;N69,2,"0")+IF(L69=N69,1)*IF(L69+N69=0,0,1)+IF(O69&gt;Q69,2,"0")+IF(O69=Q69,1)*IF(O69+Q69=0,0,1)+IF(R69&gt;T69,2,"0")+IF(R69=T69,1)*IF(R69+T69=0,0,1)+IF(U69&gt;W69,2,"0")+IF(U69=W69,1)*IF(U69+W69=0,0,1)+IF(X69&gt;Z69,2,"0")+IF(X69=Z69,1)*IF(X69+Z69=0,0,1)+IF(AD69&gt;AF69,2,"0")+IF(AD69=AF69,1)*IF(AD69+AF69=0,0,1)+IF(AG69&gt;AI69,2,"0")+IF(AG69=AI69,1)*IF(AG69+AI69=0,0,1)+IF(AJ69&gt;AL69,2,"0")+IF(AJ69=AL69,1)*IF(AJ69+AL69=0,0,1)+IF(AM69&gt;AO69,2,"0")+IF(AM69=AO69,1)*IF(AM69+AO69=0,0,1)+IF(AP69&gt;AR69,2,"0")+IF(AP69=AR69,1)*IF(AP69+AR69=0,0,1)+IF(AS69&gt;AU69,2,"0")+IF(AS69=AU69,1)*IF(AS69+AU69=0,0,1)</f>
        <v>0</v>
      </c>
      <c r="AW69" s="301">
        <f>SUM(C69,F69,I69,L69,O69,R69,U69,X69,AD69,AG69,AJ69,AM69,AP69,AS69)</f>
        <v>0</v>
      </c>
      <c r="AX69" s="302" t="s">
        <v>14</v>
      </c>
      <c r="AY69" s="303">
        <f>SUM(E69,H69,K69,N69,Q69,T69,W69,Z69,AF69,AI69,AL69,AO69,AR69,AU69)</f>
        <v>0</v>
      </c>
      <c r="AZ69" s="304">
        <f t="shared" si="12"/>
        <v>0</v>
      </c>
      <c r="BA69" s="379">
        <f>IF(poznámky!AA52=9,poznámky!A19)+IF(poznámky!AA53=9,poznámky!A20)+IF(poznámky!AA54=9,poznámky!A21)+IF(poznámky!AA55=9,poznámky!A22)+IF(poznámky!AA56=9,poznámky!A23)+IF(poznámky!AA57=9,poznámky!A24)+IF(poznámky!AA58=9,poznámky!A25)+IF(poznámky!AA59=9,poznámky!A26)+IF(poznámky!AA60=9,poznámky!A27)+IF(poznámky!AA61=9,poznámky!A28)+IF(poznámky!AA62=9,poznámky!A29)+IF(poznámky!AA63=9,poznámky!A30)+IF(poznámky!AA64=9,poznámky!A31)+IF(poznámky!AA65=9,poznámky!A32)+IF(poznámky!AA66=9,poznámky!A33)</f>
        <v>9</v>
      </c>
      <c r="BB69" s="305" t="s">
        <v>21</v>
      </c>
      <c r="BC69" s="306">
        <f t="shared" si="13"/>
        <v>0</v>
      </c>
      <c r="BD69" s="370">
        <f>SUM(AV69,'2_ kolo'!BD69)</f>
        <v>0</v>
      </c>
      <c r="BE69" s="371">
        <f>SUM(AW69,'2_ kolo'!BE69)</f>
        <v>0</v>
      </c>
      <c r="BF69" s="372" t="s">
        <v>14</v>
      </c>
      <c r="BG69" s="373">
        <f>SUM(AY69,'2_ kolo'!BG69)</f>
        <v>0</v>
      </c>
      <c r="BH69" s="74">
        <f t="shared" si="14"/>
        <v>0</v>
      </c>
      <c r="BI69" s="374">
        <f>IF(poznámky!AI52=1,poznámky!A19)+IF(poznámky!AI53=1,poznámky!A20)+IF(poznámky!AI54=1,poznámky!A21)+IF(poznámky!AI55=1,poznámky!A22)+IF(poznámky!AI56=1,poznámky!A23)+IF(poznámky!AI57=1,poznámky!A24)+IF(poznámky!AI58=1,poznámky!A25)+IF(poznámky!AI59=1,poznámky!A26)+IF(poznámky!AI60=1,poznámky!A27)+IF(poznámky!AI61=1,poznámky!A28)+IF(poznámky!AI62=1,poznámky!A29)+IF(poznámky!AI63=1,poznámky!A30)+IF(poznámky!AI64=1,poznámky!A31)+IF(poznámky!AI65=1,poznámky!A32)+IF(poznámky!AI66=1,poznámky!A33)</f>
        <v>1</v>
      </c>
      <c r="BJ69" s="66" t="s">
        <v>21</v>
      </c>
      <c r="BK69" s="67">
        <f t="shared" si="15"/>
        <v>0</v>
      </c>
      <c r="BM69" s="382"/>
      <c r="BN69" s="365"/>
      <c r="BO69" s="365"/>
      <c r="BP69" s="365"/>
      <c r="BQ69" s="365"/>
    </row>
    <row r="70" spans="1:69" ht="21.75" customHeight="1">
      <c r="A70" s="44">
        <v>10</v>
      </c>
      <c r="B70" s="366">
        <f>'2_ kolo'!B70</f>
        <v>0</v>
      </c>
      <c r="C70" s="60"/>
      <c r="D70" s="61" t="s">
        <v>14</v>
      </c>
      <c r="E70" s="84"/>
      <c r="F70" s="60"/>
      <c r="G70" s="61" t="s">
        <v>14</v>
      </c>
      <c r="H70" s="84"/>
      <c r="I70" s="60"/>
      <c r="J70" s="61" t="s">
        <v>14</v>
      </c>
      <c r="K70" s="84"/>
      <c r="L70" s="60"/>
      <c r="M70" s="61" t="s">
        <v>14</v>
      </c>
      <c r="N70" s="84"/>
      <c r="O70" s="60"/>
      <c r="P70" s="61" t="s">
        <v>14</v>
      </c>
      <c r="Q70" s="84"/>
      <c r="R70" s="60"/>
      <c r="S70" s="61" t="s">
        <v>14</v>
      </c>
      <c r="T70" s="84"/>
      <c r="U70" s="60"/>
      <c r="V70" s="61" t="s">
        <v>14</v>
      </c>
      <c r="W70" s="84"/>
      <c r="X70" s="60"/>
      <c r="Y70" s="61" t="s">
        <v>14</v>
      </c>
      <c r="Z70" s="84"/>
      <c r="AA70" s="60"/>
      <c r="AB70" s="61" t="s">
        <v>14</v>
      </c>
      <c r="AC70" s="84"/>
      <c r="AD70" s="647" t="s">
        <v>15</v>
      </c>
      <c r="AE70" s="647"/>
      <c r="AF70" s="647"/>
      <c r="AG70" s="60">
        <f>AF71</f>
        <v>0</v>
      </c>
      <c r="AH70" s="61" t="s">
        <v>14</v>
      </c>
      <c r="AI70" s="84">
        <f>AD71</f>
        <v>0</v>
      </c>
      <c r="AJ70" s="60">
        <f>AF72</f>
        <v>0</v>
      </c>
      <c r="AK70" s="61" t="s">
        <v>14</v>
      </c>
      <c r="AL70" s="62">
        <f>AD72</f>
        <v>0</v>
      </c>
      <c r="AM70" s="60">
        <f>AF73</f>
        <v>0</v>
      </c>
      <c r="AN70" s="61" t="s">
        <v>14</v>
      </c>
      <c r="AO70" s="62">
        <f>AD73</f>
        <v>0</v>
      </c>
      <c r="AP70" s="60">
        <f>AF74</f>
        <v>0</v>
      </c>
      <c r="AQ70" s="61" t="s">
        <v>14</v>
      </c>
      <c r="AR70" s="84">
        <f>AD74</f>
        <v>0</v>
      </c>
      <c r="AS70" s="60">
        <f>AF75</f>
        <v>0</v>
      </c>
      <c r="AT70" s="61" t="s">
        <v>14</v>
      </c>
      <c r="AU70" s="62">
        <f>AD75</f>
        <v>0</v>
      </c>
      <c r="AV70" s="300">
        <f>IF(C70=E70,1)*IF(C70+E70=0,0,1)+IF(C70&gt;E70,2,"0")+IF(F70&gt;H70,2,"0")+IF(F70=H70,1)*IF(F70+H70=0,0,1)+IF(I70&gt;K70,2,"0")+IF(I70=K70,1)*IF(I70+K70=0,0,1)+IF(L70&gt;N70,2,"0")+IF(L70=N70,1)*IF(L70+N70=0,0,1)+IF(O70&gt;Q70,2,"0")+IF(O70=Q70,1)*IF(O70+Q70=0,0,1)+IF(R70&gt;T70,2,"0")+IF(R70=T70,1)*IF(R70+T70=0,0,1)+IF(U70&gt;W70,2,"0")+IF(U70=W70,1)*IF(U70+W70=0,0,1)+IF(X70&gt;Z70,2,"0")+IF(X70=Z70,1)*IF(X70+Z70=0,0,1)+IF(AA70&gt;AC70,2,"0")+IF(AA70=AC70,1)*IF(AA70+AC70=0,0,1)+IF(AG70&gt;AI70,2,"0")+IF(AG70=AI70,1)*IF(AG70+AI70=0,0,1)+IF(AJ70&gt;AL70,2,"0")+IF(AJ70=AL70,1)*IF(AJ70+AL70=0,0,1)+IF(AM70&gt;AO70,2,"0")+IF(AM70=AO70,1)*IF(AM70+AO70=0,0,1)+IF(AP70&gt;AR70,2,"0")+IF(AP70=AR70,1)*IF(AP70+AR70=0,0,1)+IF(AS70&gt;AU70,2,"0")+IF(AS70=AU70,1)*IF(AS70+AU70=0,0,1)</f>
        <v>0</v>
      </c>
      <c r="AW70" s="301">
        <f>SUM(C70,F70,I70,L70,O70,R70,U70,X70,AA70,AG70,AJ70,AM70,AP70,AS70)</f>
        <v>0</v>
      </c>
      <c r="AX70" s="302" t="s">
        <v>14</v>
      </c>
      <c r="AY70" s="303">
        <f>SUM(E70,H70,K70,N70,Q70,T70,W70,Z70,AC70,AI70,AL70,AO70,AR70,AU70)</f>
        <v>0</v>
      </c>
      <c r="AZ70" s="304">
        <f t="shared" si="12"/>
        <v>0</v>
      </c>
      <c r="BA70" s="379">
        <f>IF(poznámky!AA52=10,poznámky!A19)+IF(poznámky!AA53=10,poznámky!A20)+IF(poznámky!AA54=10,poznámky!A21)+IF(poznámky!AA55=10,poznámky!A22)+IF(poznámky!AA56=10,poznámky!A23)+IF(poznámky!AA57=10,poznámky!A24)+IF(poznámky!AA58=10,poznámky!A25)+IF(poznámky!AA59=10,poznámky!A26)+IF(poznámky!AA60=10,poznámky!A27)+IF(poznámky!AA61=10,poznámky!A28)+IF(poznámky!AA62=10,poznámky!A29)+IF(poznámky!AA63=10,poznámky!A30)+IF(poznámky!AA64=10,poznámky!A31)+IF(poznámky!AA65=10,poznámky!A32)+IF(poznámky!AA66=10,poznámky!A33)</f>
        <v>10</v>
      </c>
      <c r="BB70" s="305" t="s">
        <v>21</v>
      </c>
      <c r="BC70" s="306">
        <f t="shared" si="13"/>
        <v>0</v>
      </c>
      <c r="BD70" s="370">
        <f>SUM(AV70,'2_ kolo'!BD70)</f>
        <v>0</v>
      </c>
      <c r="BE70" s="371">
        <f>SUM(AW70,'2_ kolo'!BE70)</f>
        <v>0</v>
      </c>
      <c r="BF70" s="372" t="s">
        <v>14</v>
      </c>
      <c r="BG70" s="373">
        <f>SUM(AY70,'2_ kolo'!BG70)</f>
        <v>0</v>
      </c>
      <c r="BH70" s="74">
        <f t="shared" si="14"/>
        <v>0</v>
      </c>
      <c r="BI70" s="374">
        <f>IF(poznámky!AI52=1,poznámky!A19)+IF(poznámky!AI53=1,poznámky!A20)+IF(poznámky!AI54=1,poznámky!A21)+IF(poznámky!AI55=1,poznámky!A22)+IF(poznámky!AI56=1,poznámky!A23)+IF(poznámky!AI57=1,poznámky!A24)+IF(poznámky!AI58=1,poznámky!A25)+IF(poznámky!AI59=1,poznámky!A26)+IF(poznámky!AI60=1,poznámky!A27)+IF(poznámky!AI61=1,poznámky!A28)+IF(poznámky!AI62=1,poznámky!A29)+IF(poznámky!AI63=1,poznámky!A30)+IF(poznámky!AI64=1,poznámky!A31)+IF(poznámky!AI65=1,poznámky!A32)+IF(poznámky!AI66=1,poznámky!A33)</f>
        <v>1</v>
      </c>
      <c r="BJ70" s="66" t="s">
        <v>21</v>
      </c>
      <c r="BK70" s="67">
        <f t="shared" si="15"/>
        <v>0</v>
      </c>
      <c r="BM70" s="382"/>
      <c r="BN70" s="365"/>
      <c r="BO70" s="365"/>
      <c r="BP70" s="365"/>
      <c r="BQ70" s="365"/>
    </row>
    <row r="71" spans="1:69" ht="21.75" customHeight="1">
      <c r="A71" s="44">
        <v>11</v>
      </c>
      <c r="B71" s="366">
        <f>'2_ kolo'!B71</f>
        <v>0</v>
      </c>
      <c r="C71" s="175"/>
      <c r="D71" s="61" t="s">
        <v>14</v>
      </c>
      <c r="E71" s="84"/>
      <c r="F71" s="175"/>
      <c r="G71" s="61" t="s">
        <v>14</v>
      </c>
      <c r="H71" s="84"/>
      <c r="I71" s="175"/>
      <c r="J71" s="61" t="s">
        <v>14</v>
      </c>
      <c r="K71" s="84"/>
      <c r="L71" s="175"/>
      <c r="M71" s="61" t="s">
        <v>14</v>
      </c>
      <c r="N71" s="84"/>
      <c r="O71" s="175"/>
      <c r="P71" s="61" t="s">
        <v>14</v>
      </c>
      <c r="Q71" s="84"/>
      <c r="R71" s="175"/>
      <c r="S71" s="61" t="s">
        <v>14</v>
      </c>
      <c r="T71" s="84"/>
      <c r="U71" s="175"/>
      <c r="V71" s="61" t="s">
        <v>14</v>
      </c>
      <c r="W71" s="84"/>
      <c r="X71" s="175"/>
      <c r="Y71" s="61" t="s">
        <v>14</v>
      </c>
      <c r="Z71" s="84"/>
      <c r="AA71" s="175"/>
      <c r="AB71" s="61" t="s">
        <v>14</v>
      </c>
      <c r="AC71" s="84"/>
      <c r="AD71" s="60"/>
      <c r="AE71" s="61" t="s">
        <v>14</v>
      </c>
      <c r="AF71" s="84"/>
      <c r="AG71" s="647"/>
      <c r="AH71" s="647"/>
      <c r="AI71" s="647"/>
      <c r="AJ71" s="60">
        <f>AI72</f>
        <v>0</v>
      </c>
      <c r="AK71" s="61" t="s">
        <v>14</v>
      </c>
      <c r="AL71" s="62">
        <f>AG72</f>
        <v>0</v>
      </c>
      <c r="AM71" s="60">
        <f>AI73</f>
        <v>0</v>
      </c>
      <c r="AN71" s="61" t="s">
        <v>14</v>
      </c>
      <c r="AO71" s="62">
        <f>AG73</f>
        <v>0</v>
      </c>
      <c r="AP71" s="60">
        <f>AI74</f>
        <v>0</v>
      </c>
      <c r="AQ71" s="61" t="s">
        <v>14</v>
      </c>
      <c r="AR71" s="85">
        <f>AG74</f>
        <v>0</v>
      </c>
      <c r="AS71" s="60">
        <f>AI75</f>
        <v>0</v>
      </c>
      <c r="AT71" s="61" t="s">
        <v>14</v>
      </c>
      <c r="AU71" s="62">
        <f>AG75</f>
        <v>0</v>
      </c>
      <c r="AV71" s="300">
        <f>IF(C71&gt;E71,2,"0")+IF(C71=E71,1)*IF(C71+E71=0,0,1)+IF(F71&gt;H71,2,"0")+IF(F71=H71,1)*IF(F71+H71=0,0,1)+IF(I71&gt;K71,2,"0")+IF(I71=K71,1)*IF(I71+K71=0,0,1)+IF(L71&gt;N71,2,"0")+IF(L71=N71,1)*IF(L71+N71=0,0,1)+IF(O71&gt;Q71,2,"0")+IF(O71=Q71,1)*IF(O71+Q71=0,0,1)+IF(R71&gt;T71,2,"0")+IF(R71=T71,1)*IF(R71+T71=0,0,1)+IF(U71&gt;W71,2,"0")+IF(U71=W71,1)*IF(U71+W71=0,0,1)+IF(X71&gt;Z71,2,"0")+IF(X71=Z71,1)*IF(X71+Z71=0,0,1)+IF(AA71&gt;AC71,2,"0")+IF(AA71=AC71,1)*IF(AA71+AC71=0,0,1)+IF(AD71&gt;AF71,2,"0")+IF(AD71=AF71,1)*IF(AD71+AF71=0,0,1)+IF(AJ71&gt;AL71,2,"0")+IF(AJ71=AL71,1)*IF(AJ71+AL71=0,0,1)+IF(AM71&gt;AO71,2,"0")+IF(AM71=AO71,1)*IF(AM71+AO71=0,0,1)+IF(AP71&gt;AR71,2,"0")+IF(AP71=AR71,1)*IF(AP71+AR71=0,0,1)+IF(AS71&gt;AU71,2,"0")+IF(AS71=AU71,1)*IF(AS71+AU71=0,0,1)</f>
        <v>0</v>
      </c>
      <c r="AW71" s="301">
        <f>SUM(C71,F71,I71,L71,O71,R71,U71,X71,AA71,AD71,AJ71,AM71,AP71,AS71)</f>
        <v>0</v>
      </c>
      <c r="AX71" s="302" t="s">
        <v>14</v>
      </c>
      <c r="AY71" s="303">
        <f>SUM(E71,H71,K71,N71,Q71,T71,W71,Z71,AC71,AF71,AL71,AO71,AR71,AU71)</f>
        <v>0</v>
      </c>
      <c r="AZ71" s="304">
        <f t="shared" si="12"/>
        <v>0</v>
      </c>
      <c r="BA71" s="379">
        <f>IF(poznámky!AA52=11,poznámky!A19)+IF(poznámky!AA53=11,poznámky!A20)+IF(poznámky!AA54=11,poznámky!A21)+IF(poznámky!AA55=11,poznámky!A22)+IF(poznámky!AA56=11,poznámky!A23)+IF(poznámky!AA57=11,poznámky!A24)+IF(poznámky!AA58=11,poznámky!A25)+IF(poznámky!AA59=11,poznámky!A26)+IF(poznámky!AA60=11,poznámky!A27)+IF(poznámky!AA61=11,poznámky!A28)+IF(poznámky!AA62=11,poznámky!A29)+IF(poznámky!AA63=11,poznámky!A30)+IF(poznámky!AA64=11,poznámky!A31)+IF(poznámky!AA65=11,poznámky!A32)+IF(poznámky!AA66=11,poznámky!A33)</f>
        <v>11</v>
      </c>
      <c r="BB71" s="305" t="s">
        <v>21</v>
      </c>
      <c r="BC71" s="306">
        <f t="shared" si="13"/>
        <v>0</v>
      </c>
      <c r="BD71" s="370">
        <f>SUM(AV71,'2_ kolo'!BD71)</f>
        <v>0</v>
      </c>
      <c r="BE71" s="371">
        <f>SUM(AW71,'2_ kolo'!BE71)</f>
        <v>0</v>
      </c>
      <c r="BF71" s="372" t="s">
        <v>14</v>
      </c>
      <c r="BG71" s="373">
        <f>SUM(AY71,'2_ kolo'!BG71)</f>
        <v>0</v>
      </c>
      <c r="BH71" s="74">
        <f t="shared" si="14"/>
        <v>0</v>
      </c>
      <c r="BI71" s="374">
        <f>IF(poznámky!AI52=1,poznámky!A19)+IF(poznámky!AI53=1,poznámky!A20)+IF(poznámky!AI54=1,poznámky!A21)+IF(poznámky!AI55=1,poznámky!A22)+IF(poznámky!AI56=1,poznámky!A23)+IF(poznámky!AI57=1,poznámky!A24)+IF(poznámky!AI58=1,poznámky!A25)+IF(poznámky!AI59=1,poznámky!A26)+IF(poznámky!AI60=1,poznámky!A27)+IF(poznámky!AI61=1,poznámky!A28)+IF(poznámky!AI62=1,poznámky!A29)+IF(poznámky!AI63=1,poznámky!A30)+IF(poznámky!AI64=1,poznámky!A31)+IF(poznámky!AI65=1,poznámky!A32)+IF(poznámky!AI66=1,poznámky!A33)</f>
        <v>1</v>
      </c>
      <c r="BJ71" s="66" t="s">
        <v>21</v>
      </c>
      <c r="BK71" s="67">
        <f t="shared" si="15"/>
        <v>0</v>
      </c>
      <c r="BM71" s="382"/>
      <c r="BN71" s="365"/>
      <c r="BO71" s="365"/>
      <c r="BP71" s="365"/>
      <c r="BQ71" s="365"/>
    </row>
    <row r="72" spans="1:69" ht="21.75" customHeight="1">
      <c r="A72" s="44">
        <v>12</v>
      </c>
      <c r="B72" s="366">
        <f>'2_ kolo'!B72</f>
        <v>0</v>
      </c>
      <c r="C72" s="60"/>
      <c r="D72" s="61" t="s">
        <v>14</v>
      </c>
      <c r="E72" s="84"/>
      <c r="F72" s="60"/>
      <c r="G72" s="61" t="s">
        <v>14</v>
      </c>
      <c r="H72" s="84"/>
      <c r="I72" s="60"/>
      <c r="J72" s="61" t="s">
        <v>14</v>
      </c>
      <c r="K72" s="84"/>
      <c r="L72" s="60"/>
      <c r="M72" s="61" t="s">
        <v>14</v>
      </c>
      <c r="N72" s="84"/>
      <c r="O72" s="60"/>
      <c r="P72" s="61" t="s">
        <v>14</v>
      </c>
      <c r="Q72" s="84"/>
      <c r="R72" s="60"/>
      <c r="S72" s="61" t="s">
        <v>14</v>
      </c>
      <c r="T72" s="84"/>
      <c r="U72" s="60"/>
      <c r="V72" s="61" t="s">
        <v>14</v>
      </c>
      <c r="W72" s="84"/>
      <c r="X72" s="60"/>
      <c r="Y72" s="61" t="s">
        <v>14</v>
      </c>
      <c r="Z72" s="84"/>
      <c r="AA72" s="60"/>
      <c r="AB72" s="61" t="s">
        <v>14</v>
      </c>
      <c r="AC72" s="84"/>
      <c r="AD72" s="60"/>
      <c r="AE72" s="61" t="s">
        <v>14</v>
      </c>
      <c r="AF72" s="84"/>
      <c r="AG72" s="60"/>
      <c r="AH72" s="61" t="s">
        <v>14</v>
      </c>
      <c r="AI72" s="84"/>
      <c r="AJ72" s="646">
        <v>2</v>
      </c>
      <c r="AK72" s="646"/>
      <c r="AL72" s="675"/>
      <c r="AM72" s="175">
        <f>AL73</f>
        <v>0</v>
      </c>
      <c r="AN72" s="61" t="s">
        <v>14</v>
      </c>
      <c r="AO72" s="85">
        <f>AJ73</f>
        <v>0</v>
      </c>
      <c r="AP72" s="175">
        <f>AL74</f>
        <v>0</v>
      </c>
      <c r="AQ72" s="61" t="s">
        <v>14</v>
      </c>
      <c r="AR72" s="84">
        <f>AJ74</f>
        <v>0</v>
      </c>
      <c r="AS72" s="60">
        <f>AL75</f>
        <v>0</v>
      </c>
      <c r="AT72" s="61" t="s">
        <v>14</v>
      </c>
      <c r="AU72" s="64">
        <f>AJ75</f>
        <v>0</v>
      </c>
      <c r="AV72" s="300">
        <f>IF(C72&gt;E72,2,"0")+IF(C72=E72,1)*IF(C72+E72=0,0,1)+IF(F72&gt;H72,2,"0")+IF(F72=H72,1)*IF(F72+H72=0,0,1)+IF(I72&gt;K72,2,"0")+IF(I72=K72,1)*IF(I72+K72=0,0,1)+IF(L72&gt;N72,2,"0")+IF(L72=N72,1)*IF(L72+N72=0,0,1)+IF(O72&gt;Q72,2,"0")+IF(O72=Q72,1)*IF(O72+Q72=0,0,1)+IF(R72&gt;T72,2,"0")+IF(R72=T72,1)*IF(R72+T72=0,0,1)+IF(U72&gt;W72,2,"0")+IF(U72=W72,1)*IF(U72+W72=0,0,1)+IF(X72&gt;Z72,2,"0")+IF(X72=Z72,1)*IF(X72+Z72=0,0,1)+IF(AA72&gt;AC72,2,"0")+IF(AA72=AC72,1)*IF(AA72+AC72=0,0,1)+IF(AD72&gt;AF72,2,"0")+IF(AD72=AF72,1)*IF(AD72+AF72=0,0,1)+IF(AG72&gt;AI72,2,"0")+IF(AG72=AI72,1)*IF(AG72+AI72=0,0,1)+IF(AM72&gt;AO72,2,"0")+IF(AM72=AO72,1)*IF(AM72+AO72=0,0,1)+IF(AP72&gt;AR72,2,"0")+IF(AP72=AR72,1)*IF(AP72+AR72=0,0,1)+IF(AS72&gt;AU72,2,"0")+IF(AS72=AU72,1)*IF(AS72+AU72=0,0,1)</f>
        <v>0</v>
      </c>
      <c r="AW72" s="301">
        <f>SUM(C72,F72,I72,L72,O72,R72,U72,X72,AA72,AD72,AG72,AM72,AP72,AS72)</f>
        <v>0</v>
      </c>
      <c r="AX72" s="302" t="s">
        <v>14</v>
      </c>
      <c r="AY72" s="303">
        <f>SUM(E72,H72,K72,N72,Q72,T72,W72,Z72,AC72,AF72,AI72,AO72,AR72,AU72)</f>
        <v>0</v>
      </c>
      <c r="AZ72" s="304">
        <f>AW72-AY72</f>
        <v>0</v>
      </c>
      <c r="BA72" s="379">
        <f>IF(poznámky!AA52=12,poznámky!A19)+IF(poznámky!AA53=12,poznámky!A20)+IF(poznámky!AA54=12,poznámky!A21)+IF(poznámky!AA55=12,poznámky!A22)+IF(poznámky!AA56=12,poznámky!A23)+IF(poznámky!AA57=12,poznámky!A24)+IF(poznámky!AA58=12,poznámky!A25)+IF(poznámky!AA59=12,poznámky!A26)+IF(poznámky!AA60=12,poznámky!A27)+IF(poznámky!AA61=12,poznámky!A28)+IF(poznámky!AA62=12,poznámky!A29)+IF(poznámky!AA63=12,poznámky!A30)+IF(poznámky!AA64=12,poznámky!A31)+IF(poznámky!AA65=12,poznámky!A32)+IF(poznámky!AA66=12,poznámky!A33)</f>
        <v>12</v>
      </c>
      <c r="BB72" s="305" t="s">
        <v>21</v>
      </c>
      <c r="BC72" s="306">
        <f t="shared" si="13"/>
        <v>0</v>
      </c>
      <c r="BD72" s="370">
        <f>SUM(AV72,'2_ kolo'!BD72)</f>
        <v>0</v>
      </c>
      <c r="BE72" s="371">
        <f>SUM(AW72,'2_ kolo'!BE72)</f>
        <v>0</v>
      </c>
      <c r="BF72" s="372" t="s">
        <v>14</v>
      </c>
      <c r="BG72" s="373">
        <f>SUM(AY72,'2_ kolo'!BG72)</f>
        <v>0</v>
      </c>
      <c r="BH72" s="74">
        <f t="shared" si="14"/>
        <v>0</v>
      </c>
      <c r="BI72" s="374">
        <f>IF(poznámky!AI52=1,poznámky!A19)+IF(poznámky!AI53=1,poznámky!A20)+IF(poznámky!AI54=1,poznámky!A21)+IF(poznámky!AI55=1,poznámky!A22)+IF(poznámky!AI56=1,poznámky!A23)+IF(poznámky!AI57=1,poznámky!A24)+IF(poznámky!AI58=1,poznámky!A25)+IF(poznámky!AI59=1,poznámky!A26)+IF(poznámky!AI60=1,poznámky!A27)+IF(poznámky!AI61=1,poznámky!A28)+IF(poznámky!AI62=1,poznámky!A29)+IF(poznámky!AI63=1,poznámky!A30)+IF(poznámky!AI64=1,poznámky!A31)+IF(poznámky!AI65=1,poznámky!A32)+IF(poznámky!AI66=1,poznámky!A33)</f>
        <v>1</v>
      </c>
      <c r="BJ72" s="66" t="s">
        <v>21</v>
      </c>
      <c r="BK72" s="67">
        <f t="shared" si="15"/>
        <v>0</v>
      </c>
      <c r="BM72" s="382"/>
      <c r="BN72" s="365"/>
      <c r="BO72" s="365"/>
      <c r="BP72" s="365"/>
      <c r="BQ72" s="365"/>
    </row>
    <row r="73" spans="1:69" ht="21.75" customHeight="1">
      <c r="A73" s="44">
        <v>13</v>
      </c>
      <c r="B73" s="366">
        <f>'2_ kolo'!B73</f>
        <v>0</v>
      </c>
      <c r="C73" s="195"/>
      <c r="D73" s="81" t="s">
        <v>14</v>
      </c>
      <c r="E73" s="196"/>
      <c r="F73" s="195"/>
      <c r="G73" s="81" t="s">
        <v>14</v>
      </c>
      <c r="H73" s="196"/>
      <c r="I73" s="195"/>
      <c r="J73" s="81" t="s">
        <v>14</v>
      </c>
      <c r="K73" s="196"/>
      <c r="L73" s="195"/>
      <c r="M73" s="81" t="s">
        <v>14</v>
      </c>
      <c r="N73" s="196"/>
      <c r="O73" s="195"/>
      <c r="P73" s="81" t="s">
        <v>14</v>
      </c>
      <c r="Q73" s="196"/>
      <c r="R73" s="195"/>
      <c r="S73" s="81" t="s">
        <v>14</v>
      </c>
      <c r="T73" s="196"/>
      <c r="U73" s="195"/>
      <c r="V73" s="81" t="s">
        <v>14</v>
      </c>
      <c r="W73" s="196"/>
      <c r="X73" s="195"/>
      <c r="Y73" s="81" t="s">
        <v>14</v>
      </c>
      <c r="Z73" s="196"/>
      <c r="AA73" s="195"/>
      <c r="AB73" s="81" t="s">
        <v>14</v>
      </c>
      <c r="AC73" s="196"/>
      <c r="AD73" s="195"/>
      <c r="AE73" s="81" t="s">
        <v>14</v>
      </c>
      <c r="AF73" s="196"/>
      <c r="AG73" s="195"/>
      <c r="AH73" s="81" t="s">
        <v>14</v>
      </c>
      <c r="AI73" s="196"/>
      <c r="AJ73" s="195"/>
      <c r="AK73" s="81" t="s">
        <v>14</v>
      </c>
      <c r="AL73" s="47"/>
      <c r="AM73" s="646">
        <v>0</v>
      </c>
      <c r="AN73" s="646"/>
      <c r="AO73" s="675"/>
      <c r="AP73" s="195">
        <f>AO74</f>
        <v>0</v>
      </c>
      <c r="AQ73" s="81" t="s">
        <v>14</v>
      </c>
      <c r="AR73" s="84">
        <f>AM74</f>
        <v>0</v>
      </c>
      <c r="AS73" s="60">
        <f>AO75</f>
        <v>0</v>
      </c>
      <c r="AT73" s="61" t="s">
        <v>14</v>
      </c>
      <c r="AU73" s="47">
        <f>AM75</f>
        <v>0</v>
      </c>
      <c r="AV73" s="300">
        <f>IF(C73&gt;E73,2,"0")+IF(C73=E73,1)*IF(C73+E73=0,0,1)+IF(F73&gt;H73,2,"0")+IF(F73=H73,1)*IF(F73+H73=0,0,1)+IF(I73&gt;K73,2,"0")+IF(I73=K73,1)*IF(I73+K73=0,0,1)+IF(L73&gt;N73,2,"0")+IF(L73=N73,1)*IF(L73+N73=0,0,1)+IF(O73&gt;Q73,2,"0")+IF(O73=Q73,1)*IF(O73+Q73=0,0,1)+IF(R73&gt;T73,2,"0")+IF(R73=T73,1)*IF(R73+T73=0,0,1)+IF(U73&gt;W73,2,"0")+IF(U73=W73,1)*IF(U73+W73=0,0,1)+IF(X73&gt;Z73,2,"0")+IF(X73=Z73,1)*IF(X73+Z73=0,0,1)+IF(AA73&gt;AC73,2,"0")+IF(AA73=AC73,1)*IF(AA73+AC73=0,0,1)+IF(AD73&gt;AF73,2,"0")+IF(AD73=AF73,1)*IF(AD73+AF73=0,0,1)+IF(AG73&gt;AI73,2,"0")+IF(AG73=AI73,1)*IF(AG73+AI73=0,0,1)+IF(AJ73&gt;AL73,2,"0")+IF(AJ73=AL73,1)*IF(AJ73+AL73=0,0,1)+IF(AP73&gt;AR73,2,"0")+IF(AP73=AR73,1)*IF(AP73+AR73=0,0,1)+IF(AS73&gt;AU73,2,"0")+IF(AS73=AU73,1)*IF(AS73+AU73=0,0,1)</f>
        <v>0</v>
      </c>
      <c r="AW73" s="301">
        <f>SUM(C73,F73,I73,L73,O73,R73,U73,X73,AA73,AD73,AG73,AJ73,AP73,AS73)</f>
        <v>0</v>
      </c>
      <c r="AX73" s="307" t="s">
        <v>14</v>
      </c>
      <c r="AY73" s="303">
        <f>SUM(E73,H73,K73,N73,Q73,T73,W73,Z73,AC73,AF73,AI73,AL73,AR73,AU73)</f>
        <v>0</v>
      </c>
      <c r="AZ73" s="308">
        <f>AW73-AY73</f>
        <v>0</v>
      </c>
      <c r="BA73" s="380">
        <f>IF(poznámky!AA52=13,poznámky!A19)+IF(poznámky!AA53=13,poznámky!A20)+IF(poznámky!AA54=13,poznámky!A21)+IF(poznámky!AA55=13,poznámky!A22)+IF(poznámky!AA56=13,poznámky!A23)+IF(poznámky!AA57=13,poznámky!A24)+IF(poznámky!AA58=13,poznámky!A25)+IF(poznámky!AA59=13,poznámky!A26)+IF(poznámky!AA60=13,poznámky!A27)+IF(poznámky!AA61=13,poznámky!A28)+IF(poznámky!AA62=13,poznámky!A29)+IF(poznámky!AA63=13,poznámky!A30)+IF(poznámky!AA64=13,poznámky!A31)+IF(poznámky!AA65=13,poznámky!A32)+IF(poznámky!AA66=13,poznámky!A33)</f>
        <v>13</v>
      </c>
      <c r="BB73" s="305" t="s">
        <v>21</v>
      </c>
      <c r="BC73" s="306">
        <f t="shared" si="13"/>
        <v>0</v>
      </c>
      <c r="BD73" s="370">
        <f>SUM(AV73,'2_ kolo'!BD73)</f>
        <v>0</v>
      </c>
      <c r="BE73" s="371">
        <f>SUM(AW73,'2_ kolo'!BE73)</f>
        <v>0</v>
      </c>
      <c r="BF73" s="372" t="s">
        <v>14</v>
      </c>
      <c r="BG73" s="373">
        <f>SUM(AY73,'2_ kolo'!BG73)</f>
        <v>0</v>
      </c>
      <c r="BH73" s="74">
        <f t="shared" si="14"/>
        <v>0</v>
      </c>
      <c r="BI73" s="375">
        <f>IF(poznámky!AI52=1,poznámky!A19)+IF(poznámky!AI53=1,poznámky!A20)+IF(poznámky!AI54=1,poznámky!A21)+IF(poznámky!AI55=1,poznámky!A22)+IF(poznámky!AI56=1,poznámky!A23)+IF(poznámky!AI57=1,poznámky!A24)+IF(poznámky!AI58=1,poznámky!A25)+IF(poznámky!AI59=1,poznámky!A26)+IF(poznámky!AI60=1,poznámky!A27)+IF(poznámky!AI61=1,poznámky!A28)+IF(poznámky!AI62=1,poznámky!A29)+IF(poznámky!AI63=1,poznámky!A30)+IF(poznámky!AI64=1,poznámky!A31)+IF(poznámky!AI65=1,poznámky!A32)+IF(poznámky!AI66=1,poznámky!A33)</f>
        <v>1</v>
      </c>
      <c r="BJ73" s="66" t="s">
        <v>21</v>
      </c>
      <c r="BK73" s="67">
        <f t="shared" si="15"/>
        <v>0</v>
      </c>
      <c r="BM73" s="382"/>
      <c r="BN73" s="365"/>
      <c r="BO73" s="365"/>
      <c r="BP73" s="365"/>
      <c r="BQ73" s="365"/>
    </row>
    <row r="74" spans="1:69" ht="21.75" customHeight="1">
      <c r="A74" s="44">
        <v>14</v>
      </c>
      <c r="B74" s="366">
        <f>'2_ kolo'!B74</f>
        <v>0</v>
      </c>
      <c r="C74" s="195"/>
      <c r="D74" s="81" t="s">
        <v>14</v>
      </c>
      <c r="E74" s="196"/>
      <c r="F74" s="195"/>
      <c r="G74" s="81" t="s">
        <v>14</v>
      </c>
      <c r="H74" s="196"/>
      <c r="I74" s="195"/>
      <c r="J74" s="81" t="s">
        <v>14</v>
      </c>
      <c r="K74" s="196"/>
      <c r="L74" s="195"/>
      <c r="M74" s="81" t="s">
        <v>14</v>
      </c>
      <c r="N74" s="196"/>
      <c r="O74" s="195"/>
      <c r="P74" s="81" t="s">
        <v>14</v>
      </c>
      <c r="Q74" s="196"/>
      <c r="R74" s="195"/>
      <c r="S74" s="81" t="s">
        <v>14</v>
      </c>
      <c r="T74" s="196"/>
      <c r="U74" s="195"/>
      <c r="V74" s="81" t="s">
        <v>14</v>
      </c>
      <c r="W74" s="196"/>
      <c r="X74" s="195"/>
      <c r="Y74" s="81" t="s">
        <v>14</v>
      </c>
      <c r="Z74" s="196"/>
      <c r="AA74" s="195"/>
      <c r="AB74" s="81" t="s">
        <v>14</v>
      </c>
      <c r="AC74" s="196"/>
      <c r="AD74" s="195"/>
      <c r="AE74" s="81" t="s">
        <v>14</v>
      </c>
      <c r="AF74" s="196"/>
      <c r="AG74" s="195"/>
      <c r="AH74" s="81" t="s">
        <v>14</v>
      </c>
      <c r="AI74" s="196"/>
      <c r="AJ74" s="195"/>
      <c r="AK74" s="81" t="s">
        <v>14</v>
      </c>
      <c r="AL74" s="47"/>
      <c r="AM74" s="195"/>
      <c r="AN74" s="81" t="s">
        <v>14</v>
      </c>
      <c r="AO74" s="196"/>
      <c r="AP74" s="646">
        <v>1</v>
      </c>
      <c r="AQ74" s="646"/>
      <c r="AR74" s="647"/>
      <c r="AS74" s="60">
        <f>AR75</f>
        <v>0</v>
      </c>
      <c r="AT74" s="61" t="s">
        <v>14</v>
      </c>
      <c r="AU74" s="47">
        <f>AP75</f>
        <v>0</v>
      </c>
      <c r="AV74" s="300">
        <f>IF(C74&gt;E74,2,"0")+IF(C74=E74,1)*IF(C74+E74=0,0,1)+IF(F74&gt;H74,2,"0")+IF(F74=H74,1)*IF(F74+H74=0,0,1)+IF(I74&gt;K74,2,"0")+IF(I74=K74,1)*IF(I74+K74=0,0,1)+IF(L74&gt;N74,2,"0")+IF(L74=N74,1)*IF(L74+N74=0,0,1)+IF(O74&gt;Q74,2,"0")+IF(O74=Q74,1)*IF(O74+Q74=0,0,1)+IF(R74&gt;T74,2,"0")+IF(R74=T74,1)*IF(R74+T74=0,0,1)+IF(U74&gt;W74,2,"0")+IF(U74=W74,1)*IF(U74+W74=0,0,1)+IF(X74&gt;Z74,2,"0")+IF(X74=Z74,1)*IF(X74+Z74=0,0,1)+IF(AA74&gt;AC74,2,"0")+IF(AA74=AC74,1)*IF(AA74+AC74=0,0,1)+IF(AD74&gt;AF74,2,"0")+IF(AD74=AF74,1)*IF(AD74+AF74=0,0,1)+IF(AG74&gt;AI74,2,"0")+IF(AG74=AI74,1)*IF(AG74+AI74=0,0,1)+IF(AJ74&gt;AL74,2,"0")+IF(AJ74=AL74,1)*IF(AJ74+AL74=0,0,1)+IF(AM74&gt;AO74,2,"0")+IF(AM74=AO74,1)*IF(AM74+AO74=0,0,1)+IF(AS74&gt;AU74,2,"0")+IF(AS74=AU74,1)*IF(AS74+AU74=0,0,1)</f>
        <v>0</v>
      </c>
      <c r="AW74" s="301">
        <f>SUM(C74,F74,I74,L74,O74,R74,U74,X74,AA74,AD74,AG74,AJ74,AM74,AS74)</f>
        <v>0</v>
      </c>
      <c r="AX74" s="307" t="s">
        <v>14</v>
      </c>
      <c r="AY74" s="303">
        <f>SUM(E74,H74,K74,N74,Q74,T74,W74,Z74,AC74,AF74,AI74,AL74,AO74,AU74)</f>
        <v>0</v>
      </c>
      <c r="AZ74" s="308">
        <f>AW74-AY74</f>
        <v>0</v>
      </c>
      <c r="BA74" s="380">
        <f>IF(poznámky!AA52=14,poznámky!A19)+IF(poznámky!AA53=14,poznámky!A20)+IF(poznámky!AA54=14,poznámky!A21)+IF(poznámky!AA55=14,poznámky!A22)+IF(poznámky!AA56=14,poznámky!A23)+IF(poznámky!AA57=14,poznámky!A24)+IF(poznámky!AA58=14,poznámky!A25)+IF(poznámky!AA59=14,poznámky!A26)+IF(poznámky!AA60=14,poznámky!A27)+IF(poznámky!AA61=14,poznámky!A28)+IF(poznámky!AA62=14,poznámky!A29)+IF(poznámky!AA63=14,poznámky!A30)+IF(poznámky!AA64=14,poznámky!A31)+IF(poznámky!AA65=14,poznámky!A32)+IF(poznámky!AA66=14,poznámky!A33)</f>
        <v>14</v>
      </c>
      <c r="BB74" s="305" t="s">
        <v>21</v>
      </c>
      <c r="BC74" s="306">
        <f t="shared" si="13"/>
        <v>0</v>
      </c>
      <c r="BD74" s="370">
        <f>SUM(AV74,'2_ kolo'!BD74)</f>
        <v>0</v>
      </c>
      <c r="BE74" s="371">
        <f>SUM(AW74,'2_ kolo'!BE74)</f>
        <v>0</v>
      </c>
      <c r="BF74" s="372" t="s">
        <v>14</v>
      </c>
      <c r="BG74" s="373">
        <f>SUM(AY74,'2_ kolo'!BG74)</f>
        <v>0</v>
      </c>
      <c r="BH74" s="74">
        <f t="shared" si="14"/>
        <v>0</v>
      </c>
      <c r="BI74" s="376">
        <f>IF(poznámky!AI52=1,poznámky!A19)+IF(poznámky!AI53=1,poznámky!A20)+IF(poznámky!AI54=1,poznámky!A21)+IF(poznámky!AI55=1,poznámky!A22)+IF(poznámky!AI56=1,poznámky!A23)+IF(poznámky!AI57=1,poznámky!A24)+IF(poznámky!AI58=1,poznámky!A25)+IF(poznámky!AI59=1,poznámky!A26)+IF(poznámky!AI60=1,poznámky!A27)+IF(poznámky!AI61=1,poznámky!A28)+IF(poznámky!AI62=1,poznámky!A29)+IF(poznámky!AI63=1,poznámky!A30)+IF(poznámky!AI64=1,poznámky!A31)+IF(poznámky!AI65=1,poznámky!A32)+IF(poznámky!AI66=1,poznámky!A33)</f>
        <v>1</v>
      </c>
      <c r="BJ74" s="66" t="s">
        <v>21</v>
      </c>
      <c r="BK74" s="67">
        <f t="shared" si="15"/>
        <v>0</v>
      </c>
      <c r="BM74" s="382"/>
      <c r="BN74" s="365"/>
      <c r="BO74" s="365"/>
      <c r="BP74" s="365"/>
      <c r="BQ74" s="365"/>
    </row>
    <row r="75" spans="1:69" ht="21.75" customHeight="1" thickBot="1">
      <c r="A75" s="45">
        <v>15</v>
      </c>
      <c r="B75" s="366">
        <f>'2_ kolo'!B75</f>
        <v>0</v>
      </c>
      <c r="C75" s="53"/>
      <c r="D75" s="54" t="s">
        <v>14</v>
      </c>
      <c r="E75" s="55"/>
      <c r="F75" s="53"/>
      <c r="G75" s="54" t="s">
        <v>14</v>
      </c>
      <c r="H75" s="55"/>
      <c r="I75" s="53"/>
      <c r="J75" s="54" t="s">
        <v>14</v>
      </c>
      <c r="K75" s="55"/>
      <c r="L75" s="53"/>
      <c r="M75" s="54" t="s">
        <v>14</v>
      </c>
      <c r="N75" s="55"/>
      <c r="O75" s="53"/>
      <c r="P75" s="54" t="s">
        <v>14</v>
      </c>
      <c r="Q75" s="55"/>
      <c r="R75" s="53"/>
      <c r="S75" s="54" t="s">
        <v>14</v>
      </c>
      <c r="T75" s="55"/>
      <c r="U75" s="53"/>
      <c r="V75" s="54" t="s">
        <v>14</v>
      </c>
      <c r="W75" s="55"/>
      <c r="X75" s="53"/>
      <c r="Y75" s="54" t="s">
        <v>14</v>
      </c>
      <c r="Z75" s="56"/>
      <c r="AA75" s="53"/>
      <c r="AB75" s="54" t="s">
        <v>14</v>
      </c>
      <c r="AC75" s="55"/>
      <c r="AD75" s="53"/>
      <c r="AE75" s="54" t="s">
        <v>14</v>
      </c>
      <c r="AF75" s="55"/>
      <c r="AG75" s="53"/>
      <c r="AH75" s="54" t="s">
        <v>14</v>
      </c>
      <c r="AI75" s="55"/>
      <c r="AJ75" s="53"/>
      <c r="AK75" s="54" t="s">
        <v>14</v>
      </c>
      <c r="AL75" s="57"/>
      <c r="AM75" s="53"/>
      <c r="AN75" s="54" t="s">
        <v>14</v>
      </c>
      <c r="AO75" s="55"/>
      <c r="AP75" s="53"/>
      <c r="AQ75" s="54" t="s">
        <v>14</v>
      </c>
      <c r="AR75" s="57"/>
      <c r="AS75" s="646">
        <v>2</v>
      </c>
      <c r="AT75" s="646"/>
      <c r="AU75" s="675"/>
      <c r="AV75" s="300">
        <f>IF(C75&gt;E75,2,"0")+IF(C75=E75,1)*IF(C75+E75=0,0,1)+IF(F75&gt;H75,2,"0")+IF(F75=H75,1)*IF(F75+H75=0,0,1)+IF(I75&gt;K75,2,"0")+IF(I75=K75,1)*IF(I75+K75=0,0,1)+IF(L75&gt;N75,2,"0")+IF(L75=N75,1)*IF(L75+N75=0,0,1)+IF(O75&gt;Q75,2,"0")+IF(O75=Q75,1)*IF(O75+Q75=0,0,1)+IF(R75&gt;T75,2,"0")+IF(R75=T75,1)*IF(R75+T75=0,0,1)+IF(U75&gt;W75,2,"0")+IF(U75=W75,1)*IF(U75+W75=0,0,1)+IF(X75&gt;Z75,2,"0")+IF(X75=Z75,1)*IF(X75+Z75=0,0,1)+IF(AA75&gt;AC75,2,"0")+IF(AA75=AC75,1)*IF(AA75+AC75=0,0,1)+IF(AD75&gt;AF75,2,"0")+IF(AD75=AF75,1)*IF(AD75+AF75=0,0,1)+IF(AG75&gt;AI75,2,"0")+IF(AG75=AI75,1)*IF(AG75+AI75=0,0,1)+IF(AJ75&gt;AL75,2,"0")+IF(AJ75=AL75,1)*IF(AJ75+AL75=0,0,1)+IF(AM75&gt;AO75,2,"0")+IF(AM75=AO75,1)*IF(AM75+AO75=0,0,1)+IF(AP75&gt;AR75,2,"0")+IF(AP75=AR75,1)*IF(AP75+AR75=0,0,1)</f>
        <v>0</v>
      </c>
      <c r="AW75" s="301">
        <f>SUM(C75,F75,I75,L75,O75,R75,U75,X75,AA75,AD75,AG75,AJ75,AM75,AP75)</f>
        <v>0</v>
      </c>
      <c r="AX75" s="309" t="s">
        <v>14</v>
      </c>
      <c r="AY75" s="303">
        <f>SUM(E75,H75,K75,N75,Q75,T75,W75,Z75,AC75,AF75,AI75,AL75,AO75,AR75)</f>
        <v>0</v>
      </c>
      <c r="AZ75" s="310">
        <f>AW75-AY75</f>
        <v>0</v>
      </c>
      <c r="BA75" s="381">
        <f>IF(poznámky!AA52=15,poznámky!A19)+IF(poznámky!AA53=15,poznámky!A20)+IF(poznámky!AA54=15,poznámky!A21)+IF(poznámky!AA55=15,poznámky!A22)+IF(poznámky!AA56=15,poznámky!A23)+IF(poznámky!AA57=15,poznámky!A24)+IF(poznámky!AA58=15,poznámky!A25)+IF(poznámky!AA59=15,poznámky!A26)+IF(poznámky!AA60=15,poznámky!A27)+IF(poznámky!AA61=15,poznámky!A28)+IF(poznámky!AA62=15,poznámky!A29)+IF(poznámky!AA63=15,poznámky!A30)+IF(poznámky!AA64=15,poznámky!A31)+IF(poznámky!AA65=15,poznámky!A32)+IF(poznámky!AA66=15,poznámky!A33)</f>
        <v>15</v>
      </c>
      <c r="BB75" s="305" t="s">
        <v>21</v>
      </c>
      <c r="BC75" s="306">
        <f t="shared" si="13"/>
        <v>0</v>
      </c>
      <c r="BD75" s="370">
        <f>SUM(AV75,'2_ kolo'!BD75)</f>
        <v>0</v>
      </c>
      <c r="BE75" s="371">
        <f>SUM(AW75,'2_ kolo'!BE75)</f>
        <v>0</v>
      </c>
      <c r="BF75" s="372" t="s">
        <v>14</v>
      </c>
      <c r="BG75" s="373">
        <f>SUM(AY75,'2_ kolo'!BG75)</f>
        <v>0</v>
      </c>
      <c r="BH75" s="74">
        <f t="shared" si="14"/>
        <v>0</v>
      </c>
      <c r="BI75" s="377">
        <f>IF(poznámky!AI52=1,poznámky!A19)+IF(poznámky!AI53=1,poznámky!A20)+IF(poznámky!AI54=1,poznámky!A21)+IF(poznámky!AI55=1,poznámky!A22)+IF(poznámky!AI56=1,poznámky!A23)+IF(poznámky!AI57=1,poznámky!A24)+IF(poznámky!AI58=1,poznámky!A25)+IF(poznámky!AI59=1,poznámky!A26)+IF(poznámky!AI60=1,poznámky!A27)+IF(poznámky!AI61=1,poznámky!A28)+IF(poznámky!AI62=1,poznámky!A29)+IF(poznámky!AI63=1,poznámky!A30)+IF(poznámky!AI64=1,poznámky!A31)+IF(poznámky!AI65=1,poznámky!A32)+IF(poznámky!AI66=1,poznámky!A33)</f>
        <v>1</v>
      </c>
      <c r="BJ75" s="66" t="s">
        <v>21</v>
      </c>
      <c r="BK75" s="67">
        <f t="shared" si="15"/>
        <v>0</v>
      </c>
      <c r="BM75" s="382"/>
      <c r="BN75" s="365"/>
      <c r="BO75" s="365"/>
      <c r="BP75" s="365"/>
      <c r="BQ75" s="365"/>
    </row>
    <row r="76" spans="1:69" ht="21.75" customHeight="1" thickTop="1">
      <c r="A76" s="707" t="s">
        <v>76</v>
      </c>
      <c r="B76" s="707"/>
      <c r="C76" s="707"/>
      <c r="D76" s="707"/>
      <c r="E76" s="707"/>
      <c r="F76" s="707"/>
      <c r="G76" s="707"/>
      <c r="H76" s="707"/>
      <c r="I76" s="707"/>
      <c r="J76" s="707"/>
      <c r="K76" s="707"/>
      <c r="L76" s="707"/>
      <c r="M76" s="707"/>
      <c r="N76" s="707"/>
      <c r="O76" s="707"/>
      <c r="P76" s="707"/>
      <c r="Q76" s="707"/>
      <c r="R76" s="707"/>
      <c r="S76" s="707"/>
      <c r="T76" s="707"/>
      <c r="U76" s="707"/>
      <c r="V76" s="707"/>
      <c r="W76" s="707"/>
      <c r="X76" s="707"/>
      <c r="Y76" s="707"/>
      <c r="Z76" s="707"/>
      <c r="AA76" s="707"/>
      <c r="AB76" s="707"/>
      <c r="AC76" s="707"/>
      <c r="AD76" s="707"/>
      <c r="AE76" s="707"/>
      <c r="AF76" s="707"/>
      <c r="AG76" s="707"/>
      <c r="AH76" s="707"/>
      <c r="AI76" s="707"/>
      <c r="AJ76" s="707"/>
      <c r="AK76" s="707"/>
      <c r="AL76" s="707"/>
      <c r="AM76" s="707"/>
      <c r="AN76" s="707"/>
      <c r="AO76" s="707"/>
      <c r="AP76" s="707"/>
      <c r="AQ76" s="707"/>
      <c r="AR76" s="707"/>
      <c r="AS76" s="707"/>
      <c r="AT76" s="707"/>
      <c r="AU76" s="707"/>
      <c r="AV76" s="707"/>
      <c r="AW76" s="707"/>
      <c r="AX76" s="707"/>
      <c r="AY76" s="707"/>
      <c r="AZ76" s="707"/>
      <c r="BA76" s="707"/>
      <c r="BB76" s="707"/>
      <c r="BC76" s="707"/>
      <c r="BD76" s="65"/>
      <c r="BE76" s="65"/>
      <c r="BF76" s="65"/>
      <c r="BG76" s="65"/>
      <c r="BH76" s="65"/>
      <c r="BI76" s="65"/>
      <c r="BJ76" s="65"/>
      <c r="BK76" s="65"/>
      <c r="BN76" s="365"/>
      <c r="BO76" s="365"/>
      <c r="BP76" s="365"/>
      <c r="BQ76" s="365"/>
    </row>
    <row r="77" spans="1:69" ht="21.75" customHeight="1">
      <c r="BN77" s="365"/>
      <c r="BO77" s="365"/>
      <c r="BP77" s="365"/>
      <c r="BQ77" s="365"/>
    </row>
    <row r="78" spans="1:69" ht="21.75" customHeight="1">
      <c r="BN78" s="365"/>
      <c r="BO78" s="365"/>
      <c r="BP78" s="365"/>
      <c r="BQ78" s="365"/>
    </row>
    <row r="79" spans="1:69" ht="21.75" customHeight="1">
      <c r="BN79" s="365"/>
      <c r="BO79" s="365"/>
      <c r="BP79" s="365"/>
      <c r="BQ79" s="365"/>
    </row>
    <row r="80" spans="1:69" ht="21.75" customHeight="1">
      <c r="BN80" s="365"/>
      <c r="BO80" s="365"/>
      <c r="BP80" s="365"/>
      <c r="BQ80" s="365"/>
    </row>
    <row r="81" spans="66:69" ht="21.75" customHeight="1">
      <c r="BN81" s="365"/>
      <c r="BO81" s="365"/>
      <c r="BP81" s="365"/>
      <c r="BQ81" s="365"/>
    </row>
    <row r="82" spans="66:69" ht="21.75" customHeight="1">
      <c r="BN82" s="365"/>
      <c r="BO82" s="365"/>
      <c r="BP82" s="365"/>
      <c r="BQ82" s="365"/>
    </row>
    <row r="83" spans="66:69" ht="21.75" customHeight="1">
      <c r="BN83" s="365"/>
      <c r="BO83" s="365"/>
      <c r="BP83" s="365"/>
      <c r="BQ83" s="365"/>
    </row>
    <row r="84" spans="66:69" ht="21.75" customHeight="1">
      <c r="BN84" s="365"/>
      <c r="BO84" s="365"/>
      <c r="BP84" s="365"/>
      <c r="BQ84" s="365"/>
    </row>
    <row r="85" spans="66:69" ht="21.75" customHeight="1">
      <c r="BN85" s="365"/>
      <c r="BO85" s="365"/>
      <c r="BP85" s="365"/>
      <c r="BQ85" s="365"/>
    </row>
    <row r="86" spans="66:69" ht="21.75" customHeight="1">
      <c r="BN86" s="365"/>
      <c r="BO86" s="365"/>
      <c r="BP86" s="365"/>
      <c r="BQ86" s="365"/>
    </row>
    <row r="87" spans="66:69" ht="21.75" customHeight="1">
      <c r="BN87" s="365"/>
      <c r="BO87" s="365"/>
      <c r="BP87" s="365"/>
      <c r="BQ87" s="365"/>
    </row>
    <row r="88" spans="66:69" ht="21.75" customHeight="1">
      <c r="BN88" s="365"/>
      <c r="BO88" s="365"/>
      <c r="BP88" s="365"/>
      <c r="BQ88" s="365"/>
    </row>
    <row r="89" spans="66:69" ht="21.75" customHeight="1">
      <c r="BN89" s="365"/>
      <c r="BO89" s="365"/>
      <c r="BP89" s="365"/>
      <c r="BQ89" s="365"/>
    </row>
    <row r="90" spans="66:69" ht="21.75" customHeight="1">
      <c r="BN90" s="365"/>
      <c r="BO90" s="365"/>
      <c r="BP90" s="365"/>
      <c r="BQ90" s="365"/>
    </row>
    <row r="91" spans="66:69" ht="21.75" customHeight="1">
      <c r="BN91" s="365"/>
      <c r="BO91" s="365"/>
      <c r="BP91" s="365"/>
      <c r="BQ91" s="365"/>
    </row>
    <row r="92" spans="66:69" ht="21.75" customHeight="1">
      <c r="BN92" s="365"/>
      <c r="BO92" s="365"/>
      <c r="BP92" s="365"/>
      <c r="BQ92" s="365"/>
    </row>
    <row r="93" spans="66:69" ht="21.75" customHeight="1">
      <c r="BN93" s="365"/>
      <c r="BO93" s="365"/>
      <c r="BP93" s="365"/>
      <c r="BQ93" s="365"/>
    </row>
    <row r="94" spans="66:69" ht="21.75" customHeight="1">
      <c r="BN94" s="365"/>
      <c r="BO94" s="365"/>
      <c r="BP94" s="365"/>
      <c r="BQ94" s="365"/>
    </row>
    <row r="95" spans="66:69" ht="21.75" customHeight="1">
      <c r="BN95" s="365"/>
      <c r="BO95" s="365"/>
      <c r="BP95" s="365"/>
      <c r="BQ95" s="365"/>
    </row>
    <row r="96" spans="66:69" ht="21.75" customHeight="1">
      <c r="BN96" s="365"/>
      <c r="BO96" s="365"/>
      <c r="BP96" s="365"/>
      <c r="BQ96" s="365"/>
    </row>
    <row r="97" spans="66:69" ht="21.75" customHeight="1">
      <c r="BN97" s="365"/>
      <c r="BO97" s="365"/>
      <c r="BP97" s="365"/>
      <c r="BQ97" s="365"/>
    </row>
    <row r="98" spans="66:69" ht="21.75" customHeight="1">
      <c r="BN98" s="365"/>
      <c r="BO98" s="365"/>
      <c r="BP98" s="365"/>
      <c r="BQ98" s="365"/>
    </row>
    <row r="99" spans="66:69" ht="21.75" customHeight="1">
      <c r="BN99" s="365"/>
      <c r="BO99" s="365"/>
      <c r="BP99" s="365"/>
      <c r="BQ99" s="365"/>
    </row>
    <row r="100" spans="66:69" ht="21.75" customHeight="1">
      <c r="BN100" s="365"/>
      <c r="BO100" s="365"/>
      <c r="BP100" s="365"/>
      <c r="BQ100" s="365"/>
    </row>
    <row r="101" spans="66:69" ht="21.75" customHeight="1">
      <c r="BN101" s="365"/>
      <c r="BO101" s="365"/>
      <c r="BP101" s="365"/>
      <c r="BQ101" s="365"/>
    </row>
    <row r="102" spans="66:69" ht="21.75" customHeight="1">
      <c r="BN102" s="365"/>
      <c r="BO102" s="365"/>
      <c r="BP102" s="365"/>
      <c r="BQ102" s="365"/>
    </row>
    <row r="103" spans="66:69" ht="21.75" customHeight="1">
      <c r="BN103" s="365"/>
      <c r="BO103" s="365"/>
      <c r="BP103" s="365"/>
      <c r="BQ103" s="365"/>
    </row>
    <row r="104" spans="66:69" ht="21.75" customHeight="1">
      <c r="BN104" s="365"/>
      <c r="BO104" s="365"/>
      <c r="BP104" s="365"/>
      <c r="BQ104" s="365"/>
    </row>
    <row r="105" spans="66:69" ht="21.75" customHeight="1">
      <c r="BN105" s="365"/>
      <c r="BO105" s="365"/>
      <c r="BP105" s="365"/>
      <c r="BQ105" s="365"/>
    </row>
    <row r="106" spans="66:69" ht="21.75" customHeight="1">
      <c r="BN106" s="365"/>
      <c r="BO106" s="365"/>
      <c r="BP106" s="365"/>
      <c r="BQ106" s="365"/>
    </row>
    <row r="107" spans="66:69" ht="21.75" customHeight="1">
      <c r="BN107" s="365"/>
      <c r="BO107" s="365"/>
      <c r="BP107" s="365"/>
      <c r="BQ107" s="365"/>
    </row>
    <row r="108" spans="66:69" ht="21.75" customHeight="1">
      <c r="BN108" s="365"/>
      <c r="BO108" s="365"/>
      <c r="BP108" s="365"/>
      <c r="BQ108" s="365"/>
    </row>
    <row r="109" spans="66:69" ht="21.75" customHeight="1">
      <c r="BN109" s="365"/>
      <c r="BO109" s="365"/>
      <c r="BP109" s="365"/>
      <c r="BQ109" s="365"/>
    </row>
    <row r="110" spans="66:69" ht="21.75" customHeight="1">
      <c r="BN110" s="365"/>
      <c r="BO110" s="365"/>
      <c r="BP110" s="365"/>
      <c r="BQ110" s="365"/>
    </row>
    <row r="111" spans="66:69" ht="21.75" customHeight="1">
      <c r="BN111" s="365"/>
      <c r="BO111" s="365"/>
      <c r="BP111" s="365"/>
      <c r="BQ111" s="365"/>
    </row>
    <row r="112" spans="66:69" ht="21.75" customHeight="1">
      <c r="BN112" s="365"/>
      <c r="BO112" s="365"/>
      <c r="BP112" s="365"/>
      <c r="BQ112" s="365"/>
    </row>
    <row r="113" spans="66:69" ht="21.75" customHeight="1">
      <c r="BN113" s="365"/>
      <c r="BO113" s="365"/>
      <c r="BP113" s="365"/>
      <c r="BQ113" s="365"/>
    </row>
    <row r="114" spans="66:69" ht="21.75" customHeight="1">
      <c r="BN114" s="365"/>
      <c r="BO114" s="365"/>
      <c r="BP114" s="365"/>
      <c r="BQ114" s="365"/>
    </row>
    <row r="115" spans="66:69" ht="21.75" customHeight="1">
      <c r="BN115" s="365"/>
      <c r="BO115" s="365"/>
      <c r="BP115" s="365"/>
      <c r="BQ115" s="365"/>
    </row>
    <row r="116" spans="66:69" ht="21.75" customHeight="1">
      <c r="BN116" s="365"/>
      <c r="BO116" s="365"/>
      <c r="BP116" s="365"/>
      <c r="BQ116" s="365"/>
    </row>
    <row r="117" spans="66:69" ht="21.75" customHeight="1">
      <c r="BN117" s="365"/>
      <c r="BO117" s="365"/>
      <c r="BP117" s="365"/>
      <c r="BQ117" s="365"/>
    </row>
    <row r="118" spans="66:69" ht="21.75" customHeight="1">
      <c r="BN118" s="365"/>
      <c r="BO118" s="365"/>
      <c r="BP118" s="365"/>
      <c r="BQ118" s="365"/>
    </row>
    <row r="119" spans="66:69" ht="21.75" customHeight="1">
      <c r="BN119" s="365"/>
      <c r="BO119" s="365"/>
      <c r="BP119" s="365"/>
      <c r="BQ119" s="365"/>
    </row>
    <row r="120" spans="66:69" ht="21.75" customHeight="1">
      <c r="BN120" s="365"/>
      <c r="BO120" s="365"/>
      <c r="BP120" s="365"/>
      <c r="BQ120" s="365"/>
    </row>
    <row r="121" spans="66:69" ht="21.75" customHeight="1">
      <c r="BN121" s="365"/>
      <c r="BO121" s="365"/>
      <c r="BP121" s="365"/>
      <c r="BQ121" s="365"/>
    </row>
    <row r="122" spans="66:69" ht="21.75" customHeight="1">
      <c r="BN122" s="365"/>
      <c r="BO122" s="365"/>
      <c r="BP122" s="365"/>
      <c r="BQ122" s="365"/>
    </row>
    <row r="123" spans="66:69" ht="21.75" customHeight="1">
      <c r="BN123" s="365"/>
      <c r="BO123" s="365"/>
      <c r="BP123" s="365"/>
      <c r="BQ123" s="365"/>
    </row>
    <row r="124" spans="66:69" ht="21.75" customHeight="1">
      <c r="BN124" s="365"/>
      <c r="BO124" s="365"/>
      <c r="BP124" s="365"/>
      <c r="BQ124" s="365"/>
    </row>
    <row r="125" spans="66:69" ht="21.75" customHeight="1">
      <c r="BN125" s="365"/>
      <c r="BO125" s="365"/>
      <c r="BP125" s="365"/>
      <c r="BQ125" s="365"/>
    </row>
    <row r="126" spans="66:69" ht="21.75" customHeight="1">
      <c r="BN126" s="365"/>
      <c r="BO126" s="365"/>
      <c r="BP126" s="365"/>
      <c r="BQ126" s="365"/>
    </row>
    <row r="127" spans="66:69" ht="21.75" customHeight="1">
      <c r="BN127" s="365"/>
      <c r="BO127" s="365"/>
      <c r="BP127" s="365"/>
      <c r="BQ127" s="365"/>
    </row>
    <row r="128" spans="66:69" ht="21.75" customHeight="1">
      <c r="BN128" s="365"/>
      <c r="BO128" s="365"/>
      <c r="BP128" s="365"/>
      <c r="BQ128" s="365"/>
    </row>
    <row r="129" spans="66:69" ht="21.75" customHeight="1">
      <c r="BN129" s="365"/>
      <c r="BO129" s="365"/>
      <c r="BP129" s="365"/>
      <c r="BQ129" s="365"/>
    </row>
    <row r="130" spans="66:69" ht="21.75" customHeight="1">
      <c r="BN130" s="365"/>
      <c r="BO130" s="365"/>
      <c r="BP130" s="365"/>
      <c r="BQ130" s="365"/>
    </row>
    <row r="131" spans="66:69" ht="21.75" customHeight="1">
      <c r="BN131" s="365"/>
      <c r="BO131" s="365"/>
      <c r="BP131" s="365"/>
      <c r="BQ131" s="365"/>
    </row>
    <row r="132" spans="66:69" ht="21.75" customHeight="1">
      <c r="BN132" s="365"/>
      <c r="BO132" s="365"/>
      <c r="BP132" s="365"/>
      <c r="BQ132" s="365"/>
    </row>
    <row r="133" spans="66:69" ht="21.75" customHeight="1">
      <c r="BN133" s="365"/>
      <c r="BO133" s="365"/>
      <c r="BP133" s="365"/>
      <c r="BQ133" s="365"/>
    </row>
    <row r="134" spans="66:69" ht="21.75" customHeight="1">
      <c r="BN134" s="365"/>
      <c r="BO134" s="365"/>
      <c r="BP134" s="365"/>
      <c r="BQ134" s="365"/>
    </row>
    <row r="135" spans="66:69" ht="21.75" customHeight="1">
      <c r="BN135" s="365"/>
      <c r="BO135" s="365"/>
      <c r="BP135" s="365"/>
      <c r="BQ135" s="365"/>
    </row>
    <row r="136" spans="66:69" ht="21.75" customHeight="1">
      <c r="BN136" s="365"/>
      <c r="BO136" s="365"/>
      <c r="BP136" s="365"/>
      <c r="BQ136" s="365"/>
    </row>
    <row r="137" spans="66:69" ht="21.75" customHeight="1">
      <c r="BN137" s="365"/>
      <c r="BO137" s="365"/>
      <c r="BP137" s="365"/>
      <c r="BQ137" s="365"/>
    </row>
    <row r="138" spans="66:69" ht="21.75" customHeight="1">
      <c r="BN138" s="365"/>
      <c r="BO138" s="365"/>
      <c r="BP138" s="365"/>
      <c r="BQ138" s="365"/>
    </row>
    <row r="139" spans="66:69" ht="21.75" customHeight="1">
      <c r="BN139" s="365"/>
      <c r="BO139" s="365"/>
      <c r="BP139" s="365"/>
      <c r="BQ139" s="365"/>
    </row>
    <row r="140" spans="66:69" ht="21.75" customHeight="1">
      <c r="BN140" s="365"/>
      <c r="BO140" s="365"/>
      <c r="BP140" s="365"/>
      <c r="BQ140" s="365"/>
    </row>
    <row r="141" spans="66:69" ht="21.75" customHeight="1">
      <c r="BN141" s="365"/>
      <c r="BO141" s="365"/>
      <c r="BP141" s="365"/>
      <c r="BQ141" s="365"/>
    </row>
    <row r="142" spans="66:69" ht="21.75" customHeight="1">
      <c r="BN142" s="365"/>
      <c r="BO142" s="365"/>
      <c r="BP142" s="365"/>
      <c r="BQ142" s="365"/>
    </row>
    <row r="143" spans="66:69" ht="21.75" customHeight="1">
      <c r="BN143" s="365"/>
      <c r="BO143" s="365"/>
      <c r="BP143" s="365"/>
      <c r="BQ143" s="365"/>
    </row>
    <row r="144" spans="66:69" ht="21.75" customHeight="1">
      <c r="BN144" s="365"/>
      <c r="BO144" s="365"/>
      <c r="BP144" s="365"/>
      <c r="BQ144" s="365"/>
    </row>
    <row r="145" spans="66:69" ht="21.75" customHeight="1">
      <c r="BN145" s="365"/>
      <c r="BO145" s="365"/>
      <c r="BP145" s="365"/>
      <c r="BQ145" s="365"/>
    </row>
    <row r="146" spans="66:69" ht="21.75" customHeight="1">
      <c r="BN146" s="365"/>
      <c r="BO146" s="365"/>
      <c r="BP146" s="365"/>
      <c r="BQ146" s="365"/>
    </row>
    <row r="147" spans="66:69" ht="21.75" customHeight="1">
      <c r="BN147" s="365"/>
      <c r="BO147" s="365"/>
      <c r="BP147" s="365"/>
      <c r="BQ147" s="365"/>
    </row>
    <row r="148" spans="66:69" ht="21.75" customHeight="1">
      <c r="BN148" s="365"/>
      <c r="BO148" s="365"/>
      <c r="BP148" s="365"/>
      <c r="BQ148" s="365"/>
    </row>
    <row r="149" spans="66:69" ht="21.75" customHeight="1">
      <c r="BN149" s="365"/>
      <c r="BO149" s="365"/>
      <c r="BP149" s="365"/>
      <c r="BQ149" s="365"/>
    </row>
    <row r="150" spans="66:69" ht="21.75" customHeight="1">
      <c r="BN150" s="365"/>
      <c r="BO150" s="365"/>
      <c r="BP150" s="365"/>
      <c r="BQ150" s="365"/>
    </row>
    <row r="151" spans="66:69" ht="21.75" customHeight="1">
      <c r="BN151" s="365"/>
      <c r="BO151" s="365"/>
      <c r="BP151" s="365"/>
      <c r="BQ151" s="365"/>
    </row>
    <row r="152" spans="66:69" ht="21.75" customHeight="1">
      <c r="BN152" s="365"/>
      <c r="BO152" s="365"/>
      <c r="BP152" s="365"/>
      <c r="BQ152" s="365"/>
    </row>
    <row r="153" spans="66:69" ht="21.75" customHeight="1">
      <c r="BN153" s="365"/>
      <c r="BO153" s="365"/>
      <c r="BP153" s="365"/>
      <c r="BQ153" s="365"/>
    </row>
    <row r="154" spans="66:69" ht="21.75" customHeight="1">
      <c r="BN154" s="365"/>
      <c r="BO154" s="365"/>
      <c r="BP154" s="365"/>
      <c r="BQ154" s="365"/>
    </row>
    <row r="155" spans="66:69" ht="21.75" customHeight="1">
      <c r="BN155" s="365"/>
      <c r="BO155" s="365"/>
      <c r="BP155" s="365"/>
      <c r="BQ155" s="365"/>
    </row>
    <row r="156" spans="66:69" ht="21.75" customHeight="1">
      <c r="BN156" s="365"/>
      <c r="BO156" s="365"/>
      <c r="BP156" s="365"/>
      <c r="BQ156" s="365"/>
    </row>
    <row r="157" spans="66:69" ht="21.75" customHeight="1">
      <c r="BN157" s="365"/>
      <c r="BO157" s="365"/>
      <c r="BP157" s="365"/>
      <c r="BQ157" s="365"/>
    </row>
    <row r="158" spans="66:69" ht="21.75" customHeight="1">
      <c r="BN158" s="365"/>
      <c r="BO158" s="365"/>
      <c r="BP158" s="365"/>
      <c r="BQ158" s="365"/>
    </row>
    <row r="159" spans="66:69" ht="21.75" customHeight="1">
      <c r="BN159" s="365"/>
      <c r="BO159" s="365"/>
      <c r="BP159" s="365"/>
      <c r="BQ159" s="365"/>
    </row>
    <row r="160" spans="66:69" ht="21.75" customHeight="1">
      <c r="BN160" s="365"/>
      <c r="BO160" s="365"/>
      <c r="BP160" s="365"/>
      <c r="BQ160" s="365"/>
    </row>
    <row r="161" spans="66:69" ht="21.75" customHeight="1">
      <c r="BN161" s="365"/>
      <c r="BO161" s="365"/>
      <c r="BP161" s="365"/>
      <c r="BQ161" s="365"/>
    </row>
    <row r="162" spans="66:69" ht="21.75" customHeight="1">
      <c r="BN162" s="365"/>
      <c r="BO162" s="365"/>
      <c r="BP162" s="365"/>
      <c r="BQ162" s="365"/>
    </row>
    <row r="163" spans="66:69" ht="21.75" customHeight="1">
      <c r="BN163" s="365"/>
      <c r="BO163" s="365"/>
      <c r="BP163" s="365"/>
      <c r="BQ163" s="365"/>
    </row>
    <row r="164" spans="66:69" ht="21.75" customHeight="1">
      <c r="BN164" s="365"/>
      <c r="BO164" s="365"/>
      <c r="BP164" s="365"/>
      <c r="BQ164" s="365"/>
    </row>
  </sheetData>
  <mergeCells count="241">
    <mergeCell ref="BI41:BK41"/>
    <mergeCell ref="BD58:BK58"/>
    <mergeCell ref="AD59:AF59"/>
    <mergeCell ref="BI60:BK60"/>
    <mergeCell ref="BE59:BG59"/>
    <mergeCell ref="AW60:AY60"/>
    <mergeCell ref="BA60:BC60"/>
    <mergeCell ref="AS60:AU60"/>
    <mergeCell ref="BI59:BK59"/>
    <mergeCell ref="AM59:AO59"/>
    <mergeCell ref="AW59:AY59"/>
    <mergeCell ref="BE41:BG41"/>
    <mergeCell ref="AS41:AU41"/>
    <mergeCell ref="C61:E61"/>
    <mergeCell ref="F62:H62"/>
    <mergeCell ref="L64:N64"/>
    <mergeCell ref="X68:Z68"/>
    <mergeCell ref="U67:W67"/>
    <mergeCell ref="O65:Q65"/>
    <mergeCell ref="I63:K63"/>
    <mergeCell ref="BM2:BS5"/>
    <mergeCell ref="BM7:BQ10"/>
    <mergeCell ref="BM21:BS24"/>
    <mergeCell ref="BM26:BQ29"/>
    <mergeCell ref="BM18:BS18"/>
    <mergeCell ref="BM13:BS13"/>
    <mergeCell ref="BM15:BS15"/>
    <mergeCell ref="BM16:BS16"/>
    <mergeCell ref="BM17:BS17"/>
    <mergeCell ref="BM40:BS43"/>
    <mergeCell ref="BM45:BQ48"/>
    <mergeCell ref="AA60:AC60"/>
    <mergeCell ref="AM60:AO60"/>
    <mergeCell ref="AG60:AI60"/>
    <mergeCell ref="AJ60:AL60"/>
    <mergeCell ref="AP60:AR60"/>
    <mergeCell ref="AM54:AO54"/>
    <mergeCell ref="A76:BC76"/>
    <mergeCell ref="R66:T66"/>
    <mergeCell ref="AJ72:AL72"/>
    <mergeCell ref="AM73:AO73"/>
    <mergeCell ref="AP74:AR74"/>
    <mergeCell ref="AS75:AU75"/>
    <mergeCell ref="AD70:AF70"/>
    <mergeCell ref="AG71:AI71"/>
    <mergeCell ref="AA69:AC69"/>
    <mergeCell ref="C60:E60"/>
    <mergeCell ref="BA59:BC59"/>
    <mergeCell ref="C59:E59"/>
    <mergeCell ref="F59:H59"/>
    <mergeCell ref="I59:K59"/>
    <mergeCell ref="AV58:BC58"/>
    <mergeCell ref="AA59:AC59"/>
    <mergeCell ref="AS59:AU59"/>
    <mergeCell ref="BE60:BG60"/>
    <mergeCell ref="F60:H60"/>
    <mergeCell ref="I60:K60"/>
    <mergeCell ref="L60:N60"/>
    <mergeCell ref="AD60:AF60"/>
    <mergeCell ref="O60:Q60"/>
    <mergeCell ref="U60:W60"/>
    <mergeCell ref="X60:Z60"/>
    <mergeCell ref="R60:T60"/>
    <mergeCell ref="U48:W48"/>
    <mergeCell ref="X49:Z49"/>
    <mergeCell ref="AA50:AC50"/>
    <mergeCell ref="AD51:AF51"/>
    <mergeCell ref="AP59:AR59"/>
    <mergeCell ref="A58:AU58"/>
    <mergeCell ref="AG59:AI59"/>
    <mergeCell ref="L59:N59"/>
    <mergeCell ref="AS56:AU56"/>
    <mergeCell ref="AJ59:AL59"/>
    <mergeCell ref="AG52:AI52"/>
    <mergeCell ref="AJ53:AL53"/>
    <mergeCell ref="R59:T59"/>
    <mergeCell ref="O59:Q59"/>
    <mergeCell ref="U59:W59"/>
    <mergeCell ref="X59:Z59"/>
    <mergeCell ref="A57:BC57"/>
    <mergeCell ref="AP55:AR55"/>
    <mergeCell ref="I44:K44"/>
    <mergeCell ref="L41:N41"/>
    <mergeCell ref="O41:Q41"/>
    <mergeCell ref="R41:T41"/>
    <mergeCell ref="AW41:AY41"/>
    <mergeCell ref="AP41:AR41"/>
    <mergeCell ref="R47:T47"/>
    <mergeCell ref="L45:N45"/>
    <mergeCell ref="O46:Q46"/>
    <mergeCell ref="F43:H43"/>
    <mergeCell ref="AJ41:AL41"/>
    <mergeCell ref="AM41:AO41"/>
    <mergeCell ref="BA41:BC41"/>
    <mergeCell ref="AD41:AF41"/>
    <mergeCell ref="AG41:AI41"/>
    <mergeCell ref="I41:K41"/>
    <mergeCell ref="X41:Z41"/>
    <mergeCell ref="AA41:AC41"/>
    <mergeCell ref="C42:E42"/>
    <mergeCell ref="C41:E41"/>
    <mergeCell ref="F41:H41"/>
    <mergeCell ref="U41:W41"/>
    <mergeCell ref="AS37:AU37"/>
    <mergeCell ref="I40:K40"/>
    <mergeCell ref="R40:T40"/>
    <mergeCell ref="AS40:AU40"/>
    <mergeCell ref="U40:W40"/>
    <mergeCell ref="A38:BC38"/>
    <mergeCell ref="BD39:BK39"/>
    <mergeCell ref="BE40:BG40"/>
    <mergeCell ref="BI40:BK40"/>
    <mergeCell ref="AJ40:AL40"/>
    <mergeCell ref="L40:N40"/>
    <mergeCell ref="O40:Q40"/>
    <mergeCell ref="AG40:AI40"/>
    <mergeCell ref="AJ34:AL34"/>
    <mergeCell ref="A39:AU39"/>
    <mergeCell ref="AP40:AR40"/>
    <mergeCell ref="C40:E40"/>
    <mergeCell ref="X40:Z40"/>
    <mergeCell ref="AD40:AF40"/>
    <mergeCell ref="F40:H40"/>
    <mergeCell ref="AA31:AC31"/>
    <mergeCell ref="AA40:AC40"/>
    <mergeCell ref="AD32:AF32"/>
    <mergeCell ref="AG33:AI33"/>
    <mergeCell ref="AW40:AY40"/>
    <mergeCell ref="BA40:BC40"/>
    <mergeCell ref="AV39:BC39"/>
    <mergeCell ref="AM40:AO40"/>
    <mergeCell ref="AM35:AO35"/>
    <mergeCell ref="AP36:AR36"/>
    <mergeCell ref="C22:E22"/>
    <mergeCell ref="F22:H22"/>
    <mergeCell ref="I22:K22"/>
    <mergeCell ref="L22:N22"/>
    <mergeCell ref="U29:W29"/>
    <mergeCell ref="X30:Z30"/>
    <mergeCell ref="I25:K25"/>
    <mergeCell ref="L26:N26"/>
    <mergeCell ref="C23:E23"/>
    <mergeCell ref="F24:H24"/>
    <mergeCell ref="O27:Q27"/>
    <mergeCell ref="R28:T28"/>
    <mergeCell ref="AS22:AU22"/>
    <mergeCell ref="AW22:AY22"/>
    <mergeCell ref="AA21:AC21"/>
    <mergeCell ref="AD21:AF21"/>
    <mergeCell ref="U22:W22"/>
    <mergeCell ref="X22:Z22"/>
    <mergeCell ref="U21:W21"/>
    <mergeCell ref="X21:Z21"/>
    <mergeCell ref="O22:Q22"/>
    <mergeCell ref="R22:T22"/>
    <mergeCell ref="AJ22:AL22"/>
    <mergeCell ref="AM22:AO22"/>
    <mergeCell ref="AP22:AR22"/>
    <mergeCell ref="AS18:AU18"/>
    <mergeCell ref="L7:N7"/>
    <mergeCell ref="O8:Q8"/>
    <mergeCell ref="R9:T9"/>
    <mergeCell ref="AV20:BC20"/>
    <mergeCell ref="AA12:AC12"/>
    <mergeCell ref="AM16:AO16"/>
    <mergeCell ref="C21:E21"/>
    <mergeCell ref="F21:H21"/>
    <mergeCell ref="I21:K21"/>
    <mergeCell ref="L21:N21"/>
    <mergeCell ref="A20:AU20"/>
    <mergeCell ref="AG14:AI14"/>
    <mergeCell ref="AJ15:AL15"/>
    <mergeCell ref="AP17:AR17"/>
    <mergeCell ref="AG21:AI21"/>
    <mergeCell ref="AJ21:AL21"/>
    <mergeCell ref="O21:Q21"/>
    <mergeCell ref="R21:T21"/>
    <mergeCell ref="AM21:AO21"/>
    <mergeCell ref="AP21:AR21"/>
    <mergeCell ref="AS21:AU21"/>
    <mergeCell ref="C2:E2"/>
    <mergeCell ref="F2:H2"/>
    <mergeCell ref="I2:K2"/>
    <mergeCell ref="I6:K6"/>
    <mergeCell ref="U10:W10"/>
    <mergeCell ref="O3:Q3"/>
    <mergeCell ref="I3:K3"/>
    <mergeCell ref="L3:N3"/>
    <mergeCell ref="AM3:AO3"/>
    <mergeCell ref="F5:H5"/>
    <mergeCell ref="C4:E4"/>
    <mergeCell ref="C3:E3"/>
    <mergeCell ref="F3:H3"/>
    <mergeCell ref="BD1:BK1"/>
    <mergeCell ref="R3:T3"/>
    <mergeCell ref="U3:W3"/>
    <mergeCell ref="X3:Z3"/>
    <mergeCell ref="AW2:AY2"/>
    <mergeCell ref="AS3:AU3"/>
    <mergeCell ref="AJ2:AL2"/>
    <mergeCell ref="BA2:BC2"/>
    <mergeCell ref="AP3:AR3"/>
    <mergeCell ref="AD3:AF3"/>
    <mergeCell ref="AA3:AC3"/>
    <mergeCell ref="BE3:BG3"/>
    <mergeCell ref="BI3:BK3"/>
    <mergeCell ref="AW3:AY3"/>
    <mergeCell ref="BA3:BC3"/>
    <mergeCell ref="AG3:AI3"/>
    <mergeCell ref="AJ3:AL3"/>
    <mergeCell ref="AV1:BC1"/>
    <mergeCell ref="AA2:AC2"/>
    <mergeCell ref="A1:AU1"/>
    <mergeCell ref="O2:Q2"/>
    <mergeCell ref="L2:N2"/>
    <mergeCell ref="AD2:AF2"/>
    <mergeCell ref="AG2:AI2"/>
    <mergeCell ref="BM59:BS62"/>
    <mergeCell ref="BM64:BQ67"/>
    <mergeCell ref="R2:T2"/>
    <mergeCell ref="U2:W2"/>
    <mergeCell ref="X2:Z2"/>
    <mergeCell ref="BE2:BG2"/>
    <mergeCell ref="BI2:BK2"/>
    <mergeCell ref="AM2:AO2"/>
    <mergeCell ref="AP2:AR2"/>
    <mergeCell ref="AS2:AU2"/>
    <mergeCell ref="X11:Z11"/>
    <mergeCell ref="BE22:BG22"/>
    <mergeCell ref="BI22:BK22"/>
    <mergeCell ref="BI21:BK21"/>
    <mergeCell ref="AW21:AY21"/>
    <mergeCell ref="BA21:BC21"/>
    <mergeCell ref="BE21:BG21"/>
    <mergeCell ref="BA22:BC22"/>
    <mergeCell ref="AA22:AC22"/>
    <mergeCell ref="AD22:AF22"/>
    <mergeCell ref="AG22:AI22"/>
    <mergeCell ref="AD13:AF13"/>
    <mergeCell ref="BD20:BK20"/>
    <mergeCell ref="A19:BC19"/>
  </mergeCells>
  <phoneticPr fontId="17" type="noConversion"/>
  <pageMargins left="0.35433070866141736" right="0.35433070866141736" top="1.3779527559055118" bottom="0.19685039370078741" header="0.51181102362204722" footer="0.51181102362204722"/>
  <pageSetup paperSize="8" scale="70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S38"/>
  <sheetViews>
    <sheetView showGridLines="0" zoomScale="80" zoomScaleNormal="70" workbookViewId="0">
      <selection activeCell="AA22" sqref="AA22:AC22"/>
    </sheetView>
  </sheetViews>
  <sheetFormatPr defaultRowHeight="21.75" customHeight="1"/>
  <cols>
    <col min="1" max="1" width="4" style="1" customWidth="1"/>
    <col min="2" max="2" width="10.42578125" bestFit="1" customWidth="1"/>
    <col min="3" max="3" width="3.140625" customWidth="1"/>
    <col min="4" max="4" width="1" customWidth="1"/>
    <col min="5" max="6" width="3.140625" customWidth="1"/>
    <col min="7" max="7" width="1" customWidth="1"/>
    <col min="8" max="9" width="3.140625" customWidth="1"/>
    <col min="10" max="10" width="1" customWidth="1"/>
    <col min="11" max="12" width="3.140625" customWidth="1"/>
    <col min="13" max="13" width="1" customWidth="1"/>
    <col min="14" max="15" width="3.140625" customWidth="1"/>
    <col min="16" max="16" width="1" customWidth="1"/>
    <col min="17" max="17" width="3.140625" customWidth="1"/>
    <col min="18" max="18" width="3.28515625" customWidth="1"/>
    <col min="19" max="19" width="1" customWidth="1"/>
    <col min="20" max="20" width="3.42578125" customWidth="1"/>
    <col min="21" max="21" width="3.140625" customWidth="1"/>
    <col min="22" max="22" width="1" customWidth="1"/>
    <col min="23" max="24" width="3.140625" customWidth="1"/>
    <col min="25" max="25" width="1" customWidth="1"/>
    <col min="26" max="27" width="3.140625" customWidth="1"/>
    <col min="28" max="28" width="1" customWidth="1"/>
    <col min="29" max="30" width="3.140625" customWidth="1"/>
    <col min="31" max="31" width="1" customWidth="1"/>
    <col min="32" max="33" width="3.140625" customWidth="1"/>
    <col min="34" max="34" width="1" customWidth="1"/>
    <col min="35" max="36" width="3.140625" customWidth="1"/>
    <col min="37" max="37" width="1" customWidth="1"/>
    <col min="38" max="39" width="3.140625" customWidth="1"/>
    <col min="40" max="40" width="1" customWidth="1"/>
    <col min="41" max="42" width="3.140625" customWidth="1"/>
    <col min="43" max="43" width="1" customWidth="1"/>
    <col min="44" max="45" width="3.140625" customWidth="1"/>
    <col min="46" max="46" width="1" customWidth="1"/>
    <col min="47" max="47" width="3.140625" customWidth="1"/>
    <col min="48" max="48" width="5.7109375" customWidth="1"/>
    <col min="49" max="49" width="4.7109375" customWidth="1"/>
    <col min="50" max="50" width="1" customWidth="1"/>
    <col min="51" max="51" width="4.7109375" customWidth="1"/>
    <col min="52" max="52" width="6.7109375" customWidth="1"/>
    <col min="53" max="53" width="4.7109375" customWidth="1"/>
    <col min="54" max="54" width="1" customWidth="1"/>
    <col min="55" max="55" width="11.5703125" bestFit="1" customWidth="1"/>
    <col min="56" max="56" width="5.7109375" customWidth="1"/>
    <col min="57" max="57" width="4.7109375" customWidth="1"/>
    <col min="58" max="58" width="1" customWidth="1"/>
    <col min="59" max="59" width="4.7109375" customWidth="1"/>
    <col min="60" max="60" width="6.7109375" customWidth="1"/>
    <col min="61" max="61" width="4.7109375" customWidth="1"/>
    <col min="62" max="62" width="1" customWidth="1"/>
    <col min="63" max="63" width="11.5703125" bestFit="1" customWidth="1"/>
    <col min="65" max="65" width="12.5703125" style="365" customWidth="1"/>
  </cols>
  <sheetData>
    <row r="1" spans="1:71" ht="21.75" customHeight="1" thickTop="1" thickBot="1">
      <c r="A1" s="672" t="s">
        <v>87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3"/>
      <c r="AL1" s="673"/>
      <c r="AM1" s="673"/>
      <c r="AN1" s="673"/>
      <c r="AO1" s="673"/>
      <c r="AP1" s="673"/>
      <c r="AQ1" s="673"/>
      <c r="AR1" s="673"/>
      <c r="AS1" s="673"/>
      <c r="AT1" s="673"/>
      <c r="AU1" s="674"/>
      <c r="AV1" s="711" t="s">
        <v>0</v>
      </c>
      <c r="AW1" s="712"/>
      <c r="AX1" s="712"/>
      <c r="AY1" s="712"/>
      <c r="AZ1" s="712"/>
      <c r="BA1" s="712"/>
      <c r="BB1" s="712"/>
      <c r="BC1" s="712"/>
      <c r="BD1" s="687" t="s">
        <v>19</v>
      </c>
      <c r="BE1" s="673"/>
      <c r="BF1" s="673"/>
      <c r="BG1" s="673"/>
      <c r="BH1" s="673"/>
      <c r="BI1" s="673"/>
      <c r="BJ1" s="673"/>
      <c r="BK1" s="674"/>
      <c r="BM1" s="384"/>
    </row>
    <row r="2" spans="1:71" ht="21.75" customHeight="1" thickBot="1">
      <c r="A2" s="2"/>
      <c r="B2" s="3" t="s">
        <v>56</v>
      </c>
      <c r="C2" s="669">
        <v>1</v>
      </c>
      <c r="D2" s="669"/>
      <c r="E2" s="669"/>
      <c r="F2" s="652">
        <v>2</v>
      </c>
      <c r="G2" s="652"/>
      <c r="H2" s="652"/>
      <c r="I2" s="652">
        <v>3</v>
      </c>
      <c r="J2" s="652"/>
      <c r="K2" s="652"/>
      <c r="L2" s="652">
        <v>4</v>
      </c>
      <c r="M2" s="652"/>
      <c r="N2" s="652"/>
      <c r="O2" s="652">
        <v>5</v>
      </c>
      <c r="P2" s="652"/>
      <c r="Q2" s="652"/>
      <c r="R2" s="652">
        <v>6</v>
      </c>
      <c r="S2" s="652"/>
      <c r="T2" s="652"/>
      <c r="U2" s="652">
        <v>7</v>
      </c>
      <c r="V2" s="652"/>
      <c r="W2" s="652"/>
      <c r="X2" s="652">
        <v>8</v>
      </c>
      <c r="Y2" s="652"/>
      <c r="Z2" s="652"/>
      <c r="AA2" s="652">
        <v>9</v>
      </c>
      <c r="AB2" s="652"/>
      <c r="AC2" s="652"/>
      <c r="AD2" s="652">
        <v>10</v>
      </c>
      <c r="AE2" s="652"/>
      <c r="AF2" s="652"/>
      <c r="AG2" s="652">
        <v>11</v>
      </c>
      <c r="AH2" s="652"/>
      <c r="AI2" s="652"/>
      <c r="AJ2" s="651">
        <v>12</v>
      </c>
      <c r="AK2" s="651"/>
      <c r="AL2" s="652"/>
      <c r="AM2" s="651">
        <v>13</v>
      </c>
      <c r="AN2" s="651"/>
      <c r="AO2" s="652"/>
      <c r="AP2" s="651">
        <v>14</v>
      </c>
      <c r="AQ2" s="651"/>
      <c r="AR2" s="652"/>
      <c r="AS2" s="651">
        <v>15</v>
      </c>
      <c r="AT2" s="651"/>
      <c r="AU2" s="652"/>
      <c r="AV2" s="101">
        <v>16</v>
      </c>
      <c r="AW2" s="708">
        <v>17</v>
      </c>
      <c r="AX2" s="708"/>
      <c r="AY2" s="708"/>
      <c r="AZ2" s="102">
        <v>18</v>
      </c>
      <c r="BA2" s="713">
        <v>19</v>
      </c>
      <c r="BB2" s="714"/>
      <c r="BC2" s="714"/>
      <c r="BD2" s="16">
        <v>20</v>
      </c>
      <c r="BE2" s="690">
        <v>21</v>
      </c>
      <c r="BF2" s="690"/>
      <c r="BG2" s="690"/>
      <c r="BH2" s="16">
        <v>22</v>
      </c>
      <c r="BI2" s="690">
        <v>23</v>
      </c>
      <c r="BJ2" s="709"/>
      <c r="BK2" s="710"/>
      <c r="BM2" s="705" t="s">
        <v>86</v>
      </c>
      <c r="BN2" s="705"/>
      <c r="BO2" s="705"/>
      <c r="BP2" s="705"/>
      <c r="BQ2" s="705"/>
      <c r="BR2" s="705"/>
      <c r="BS2" s="705"/>
    </row>
    <row r="3" spans="1:71" ht="21.75" customHeight="1">
      <c r="A3" s="5"/>
      <c r="B3" s="6" t="s">
        <v>13</v>
      </c>
      <c r="C3" s="661" t="str">
        <f>B4</f>
        <v>Filip</v>
      </c>
      <c r="D3" s="661"/>
      <c r="E3" s="661"/>
      <c r="F3" s="661" t="str">
        <f>B5</f>
        <v>Horst</v>
      </c>
      <c r="G3" s="661"/>
      <c r="H3" s="661"/>
      <c r="I3" s="661" t="str">
        <f>B6</f>
        <v>Zdeněk</v>
      </c>
      <c r="J3" s="661"/>
      <c r="K3" s="661"/>
      <c r="L3" s="661" t="str">
        <f>B7</f>
        <v>Ondřej</v>
      </c>
      <c r="M3" s="661"/>
      <c r="N3" s="661"/>
      <c r="O3" s="661" t="str">
        <f>B8</f>
        <v>Romana</v>
      </c>
      <c r="P3" s="661"/>
      <c r="Q3" s="661"/>
      <c r="R3" s="661" t="str">
        <f>B9</f>
        <v>Honza</v>
      </c>
      <c r="S3" s="661"/>
      <c r="T3" s="661"/>
      <c r="U3" s="661" t="str">
        <f>B10</f>
        <v>Dára</v>
      </c>
      <c r="V3" s="661"/>
      <c r="W3" s="661"/>
      <c r="X3" s="661" t="str">
        <f>B11</f>
        <v>Tomáš</v>
      </c>
      <c r="Y3" s="661"/>
      <c r="Z3" s="661"/>
      <c r="AA3" s="661" t="str">
        <f>B12</f>
        <v>Siddha</v>
      </c>
      <c r="AB3" s="661"/>
      <c r="AC3" s="661"/>
      <c r="AD3" s="660" t="str">
        <f>B13</f>
        <v>Jirka</v>
      </c>
      <c r="AE3" s="660"/>
      <c r="AF3" s="660"/>
      <c r="AG3" s="657">
        <f>B14</f>
        <v>0</v>
      </c>
      <c r="AH3" s="657"/>
      <c r="AI3" s="657"/>
      <c r="AJ3" s="656">
        <f>B15</f>
        <v>0</v>
      </c>
      <c r="AK3" s="656"/>
      <c r="AL3" s="696"/>
      <c r="AM3" s="657">
        <f>B16</f>
        <v>0</v>
      </c>
      <c r="AN3" s="657"/>
      <c r="AO3" s="657"/>
      <c r="AP3" s="656">
        <f>B17</f>
        <v>0</v>
      </c>
      <c r="AQ3" s="656"/>
      <c r="AR3" s="657"/>
      <c r="AS3" s="656">
        <f>B18</f>
        <v>0</v>
      </c>
      <c r="AT3" s="656"/>
      <c r="AU3" s="657"/>
      <c r="AV3" s="103" t="s">
        <v>9</v>
      </c>
      <c r="AW3" s="694" t="s">
        <v>10</v>
      </c>
      <c r="AX3" s="694"/>
      <c r="AY3" s="694"/>
      <c r="AZ3" s="104" t="s">
        <v>11</v>
      </c>
      <c r="BA3" s="695" t="s">
        <v>12</v>
      </c>
      <c r="BB3" s="695"/>
      <c r="BC3" s="695"/>
      <c r="BD3" s="17" t="s">
        <v>9</v>
      </c>
      <c r="BE3" s="691" t="s">
        <v>10</v>
      </c>
      <c r="BF3" s="692"/>
      <c r="BG3" s="693"/>
      <c r="BH3" s="18" t="s">
        <v>11</v>
      </c>
      <c r="BI3" s="684" t="s">
        <v>12</v>
      </c>
      <c r="BJ3" s="685"/>
      <c r="BK3" s="686"/>
      <c r="BM3" s="705"/>
      <c r="BN3" s="705"/>
      <c r="BO3" s="705"/>
      <c r="BP3" s="705"/>
      <c r="BQ3" s="705"/>
      <c r="BR3" s="705"/>
      <c r="BS3" s="705"/>
    </row>
    <row r="4" spans="1:71" ht="21.75" customHeight="1">
      <c r="A4" s="44">
        <v>1</v>
      </c>
      <c r="B4" s="387" t="str">
        <f>'3_ kolo'!B4</f>
        <v>Filip</v>
      </c>
      <c r="C4" s="647" t="s">
        <v>15</v>
      </c>
      <c r="D4" s="647"/>
      <c r="E4" s="647"/>
      <c r="F4" s="7">
        <f>E5</f>
        <v>0</v>
      </c>
      <c r="G4" s="8" t="s">
        <v>14</v>
      </c>
      <c r="H4" s="9">
        <f>C5</f>
        <v>0</v>
      </c>
      <c r="I4" s="7">
        <f>E6</f>
        <v>0</v>
      </c>
      <c r="J4" s="8" t="s">
        <v>14</v>
      </c>
      <c r="K4" s="9">
        <f>C6</f>
        <v>0</v>
      </c>
      <c r="L4" s="7">
        <f>E7</f>
        <v>0</v>
      </c>
      <c r="M4" s="8" t="s">
        <v>14</v>
      </c>
      <c r="N4" s="9">
        <f>C7</f>
        <v>0</v>
      </c>
      <c r="O4" s="7">
        <f>E8</f>
        <v>0</v>
      </c>
      <c r="P4" s="8" t="s">
        <v>14</v>
      </c>
      <c r="Q4" s="9">
        <f>C8</f>
        <v>0</v>
      </c>
      <c r="R4" s="7">
        <f>E9</f>
        <v>0</v>
      </c>
      <c r="S4" s="8" t="s">
        <v>14</v>
      </c>
      <c r="T4" s="9">
        <f>C9</f>
        <v>0</v>
      </c>
      <c r="U4" s="7">
        <f>E10</f>
        <v>0</v>
      </c>
      <c r="V4" s="8" t="s">
        <v>14</v>
      </c>
      <c r="W4" s="9">
        <f>C10</f>
        <v>0</v>
      </c>
      <c r="X4" s="7">
        <f>E11</f>
        <v>0</v>
      </c>
      <c r="Y4" s="8" t="s">
        <v>14</v>
      </c>
      <c r="Z4" s="9">
        <f>C11</f>
        <v>0</v>
      </c>
      <c r="AA4" s="7">
        <f>E12</f>
        <v>0</v>
      </c>
      <c r="AB4" s="8" t="s">
        <v>14</v>
      </c>
      <c r="AC4" s="9">
        <f>C12</f>
        <v>0</v>
      </c>
      <c r="AD4" s="48">
        <f>E13</f>
        <v>0</v>
      </c>
      <c r="AE4" s="49" t="s">
        <v>14</v>
      </c>
      <c r="AF4" s="50">
        <f>C13</f>
        <v>0</v>
      </c>
      <c r="AG4" s="60">
        <f>E14</f>
        <v>0</v>
      </c>
      <c r="AH4" s="61" t="s">
        <v>14</v>
      </c>
      <c r="AI4" s="84">
        <f>C14</f>
        <v>0</v>
      </c>
      <c r="AJ4" s="60">
        <f>E15</f>
        <v>0</v>
      </c>
      <c r="AK4" s="61" t="s">
        <v>14</v>
      </c>
      <c r="AL4" s="62">
        <f>C15</f>
        <v>0</v>
      </c>
      <c r="AM4" s="60">
        <f>E16</f>
        <v>0</v>
      </c>
      <c r="AN4" s="61" t="s">
        <v>14</v>
      </c>
      <c r="AO4" s="84">
        <f>C16</f>
        <v>0</v>
      </c>
      <c r="AP4" s="60">
        <f>E17</f>
        <v>0</v>
      </c>
      <c r="AQ4" s="61" t="s">
        <v>14</v>
      </c>
      <c r="AR4" s="84">
        <f>C17</f>
        <v>0</v>
      </c>
      <c r="AS4" s="60">
        <f>E18</f>
        <v>0</v>
      </c>
      <c r="AT4" s="61" t="s">
        <v>14</v>
      </c>
      <c r="AU4" s="62">
        <f>C18</f>
        <v>0</v>
      </c>
      <c r="AV4" s="105">
        <f>IF(F4&gt;H4,2,"0")+IF(F4=H4,1)*IF(F4+H4=0,0,1)+IF(I4&gt;K4,2,"0")+IF(I4=K4,1)*IF(I4+K4=0,0,1)+IF(L4&gt;N4,2,"0")+IF(L4=N4,1)*IF(L4+N4=0,0,1)+IF(O4&gt;Q4,2,"0")+IF(O4=Q4,1)*IF(O4+Q4=0,0,1)+IF(R4&gt;T4,2,"0")+IF(R4=T4,1)*IF(R4+T4=0,0,1)+IF(U4&gt;W4,2,"0")+IF(U4=W4,1)*IF(U4+W4=0,0,1)+IF(X4&gt;Z4,2,"0")+IF(X4=Z4,1)*IF(X4+Z4=0,0,1)+IF(AA4&gt;AC4,2,"0")+IF(AA4=AC4,1)*IF(AA4+AC4=0,0,1)+IF(AD4&gt;AF4,2,"0")+IF(AD4=AF4,1)*IF(AD4+AF4=0,0,1)+IF(AG4&gt;AI4,2,"0")+IF(AG4=AI4,1)*IF(AG4+AI4=0,0,1)+IF(AJ4&gt;AL4,2,"0")+IF(AJ4=AL4,1)*IF(AJ4+AL4=0,0,1)+IF(AM4&gt;AO4,2,"0")+IF(AM4=AO4,1)*IF(AM4+AO4=0,0,1)+IF(AP4&gt;AR4,2,"0")+IF(AP4=AR4,1)*IF(AP4+AR4=0,0,1)+IF(AS4&gt;AU4,2,"0")+IF(AS4=AU4,1)*IF(AS4+AU4=0,0,1)</f>
        <v>0</v>
      </c>
      <c r="AW4" s="106">
        <f>SUM(F4,I4,L4,O4,R4,U4,X4,AA4,AD4,AG4,AJ4,AM4,AP4,AS4)</f>
        <v>0</v>
      </c>
      <c r="AX4" s="107" t="s">
        <v>14</v>
      </c>
      <c r="AY4" s="108">
        <f>SUM(H4,K4,N4,Q4,T4,W4,Z4,AC4,AF4,AI4,AL4,AO4,AR4,AU4)</f>
        <v>0</v>
      </c>
      <c r="AZ4" s="109">
        <f t="shared" ref="AZ4:AZ14" si="0">AW4-AY4</f>
        <v>0</v>
      </c>
      <c r="BA4" s="110">
        <f>IF(poznámky!AQ1=1,poznámky!A19)+IF(poznámky!AQ2=1,poznámky!A20)+IF(poznámky!AQ3=1,poznámky!A21)+IF(poznámky!AQ4=1,poznámky!A22)+IF(poznámky!AQ5=1,poznámky!A23)+IF(poznámky!AQ6=1,poznámky!A24)+IF(poznámky!AQ7=1,poznámky!A25)+IF(poznámky!AQ8=1,poznámky!A26)+IF(poznámky!AQ9=1,poznámky!A27)+IF(poznámky!AQ10=1,poznámky!A28)+IF(poznámky!AQ11=1,poznámky!A29)+IF(poznámky!AQ12=1,poznámky!A30)+IF(poznámky!AQ13=1,poznámky!A31)+IF(poznámky!AQ14=1,poznámky!A32)+IF(poznámky!AQ15=1,poznámky!A33)</f>
        <v>1</v>
      </c>
      <c r="BB4" s="111" t="s">
        <v>21</v>
      </c>
      <c r="BC4" s="112" t="str">
        <f t="shared" ref="BC4:BC18" si="1">B4</f>
        <v>Filip</v>
      </c>
      <c r="BD4" s="19">
        <f>SUM(AV4,'3_ kolo'!BD4)</f>
        <v>47</v>
      </c>
      <c r="BE4" s="20">
        <f>SUM(AW4,'3_ kolo'!BE4)</f>
        <v>662</v>
      </c>
      <c r="BF4" s="21" t="s">
        <v>14</v>
      </c>
      <c r="BG4" s="22">
        <f>SUM(AY4,'3_ kolo'!BG4)</f>
        <v>326</v>
      </c>
      <c r="BH4" s="23">
        <f t="shared" ref="BH4:BH18" si="2">BE4-BG4</f>
        <v>336</v>
      </c>
      <c r="BI4" s="35">
        <f>IF(poznámky!AY1=1,poznámky!A19)+IF(poznámky!AY2=1,poznámky!A20)+IF(poznámky!AY3=1,poznámky!A21)+IF(poznámky!AY4=1,poznámky!A22)+IF(poznámky!AY5=1,poznámky!A23)+IF(poznámky!AY6=1,poznámky!A24)+IF(poznámky!AY7=1,poznámky!A25)+IF(poznámky!AY8=1,poznámky!A26)+IF(poznámky!AY9=1,poznámky!A27)+IF(poznámky!AY10=1,poznámky!A28)+IF(poznámky!AY11=1,poznámky!A29)+IF(poznámky!AY12=1,poznámky!A30)+IF(poznámky!AY13=1,poznámky!A31)+IF(poznámky!AY14=1,poznámky!A32)+IF(poznámky!AY15=1,poznámky!A33)</f>
        <v>1</v>
      </c>
      <c r="BJ4" s="43" t="s">
        <v>21</v>
      </c>
      <c r="BK4" s="36" t="str">
        <f t="shared" ref="BK4:BK18" si="3">B4</f>
        <v>Filip</v>
      </c>
      <c r="BM4" s="705"/>
      <c r="BN4" s="705"/>
      <c r="BO4" s="705"/>
      <c r="BP4" s="705"/>
      <c r="BQ4" s="705"/>
      <c r="BR4" s="705"/>
      <c r="BS4" s="705"/>
    </row>
    <row r="5" spans="1:71" ht="21.75" customHeight="1">
      <c r="A5" s="44">
        <v>2</v>
      </c>
      <c r="B5" s="387" t="str">
        <f>'3_ kolo'!B5</f>
        <v>Horst</v>
      </c>
      <c r="C5" s="390"/>
      <c r="D5" s="391" t="s">
        <v>14</v>
      </c>
      <c r="E5" s="392"/>
      <c r="F5" s="647" t="s">
        <v>16</v>
      </c>
      <c r="G5" s="647"/>
      <c r="H5" s="647"/>
      <c r="I5" s="14">
        <f>H6</f>
        <v>0</v>
      </c>
      <c r="J5" s="8" t="s">
        <v>14</v>
      </c>
      <c r="K5" s="15">
        <f>F6</f>
        <v>0</v>
      </c>
      <c r="L5" s="14">
        <f>H7</f>
        <v>0</v>
      </c>
      <c r="M5" s="8" t="s">
        <v>14</v>
      </c>
      <c r="N5" s="15">
        <f>F7</f>
        <v>0</v>
      </c>
      <c r="O5" s="14">
        <f>H8</f>
        <v>0</v>
      </c>
      <c r="P5" s="8" t="s">
        <v>14</v>
      </c>
      <c r="Q5" s="15">
        <f>F8</f>
        <v>0</v>
      </c>
      <c r="R5" s="14">
        <f>H9</f>
        <v>0</v>
      </c>
      <c r="S5" s="8" t="s">
        <v>14</v>
      </c>
      <c r="T5" s="15">
        <f>F9</f>
        <v>0</v>
      </c>
      <c r="U5" s="14">
        <f>H10</f>
        <v>0</v>
      </c>
      <c r="V5" s="8" t="s">
        <v>14</v>
      </c>
      <c r="W5" s="15">
        <f>F10</f>
        <v>0</v>
      </c>
      <c r="X5" s="14">
        <f>H11</f>
        <v>0</v>
      </c>
      <c r="Y5" s="8" t="s">
        <v>14</v>
      </c>
      <c r="Z5" s="15">
        <f>F11</f>
        <v>0</v>
      </c>
      <c r="AA5" s="14">
        <f>H12</f>
        <v>0</v>
      </c>
      <c r="AB5" s="8" t="s">
        <v>14</v>
      </c>
      <c r="AC5" s="15">
        <f>F12</f>
        <v>0</v>
      </c>
      <c r="AD5" s="51">
        <f>H13</f>
        <v>0</v>
      </c>
      <c r="AE5" s="49" t="s">
        <v>14</v>
      </c>
      <c r="AF5" s="52">
        <f>F13</f>
        <v>0</v>
      </c>
      <c r="AG5" s="175">
        <f>H14</f>
        <v>0</v>
      </c>
      <c r="AH5" s="61" t="s">
        <v>14</v>
      </c>
      <c r="AI5" s="85">
        <f>F14</f>
        <v>0</v>
      </c>
      <c r="AJ5" s="60">
        <f>H15</f>
        <v>0</v>
      </c>
      <c r="AK5" s="61" t="s">
        <v>14</v>
      </c>
      <c r="AL5" s="63">
        <f>F15</f>
        <v>0</v>
      </c>
      <c r="AM5" s="175">
        <f>H16</f>
        <v>0</v>
      </c>
      <c r="AN5" s="61" t="s">
        <v>14</v>
      </c>
      <c r="AO5" s="85">
        <f>F16</f>
        <v>0</v>
      </c>
      <c r="AP5" s="175">
        <f>H17</f>
        <v>0</v>
      </c>
      <c r="AQ5" s="61" t="s">
        <v>14</v>
      </c>
      <c r="AR5" s="85">
        <f>F17</f>
        <v>0</v>
      </c>
      <c r="AS5" s="60">
        <f>H18</f>
        <v>0</v>
      </c>
      <c r="AT5" s="61" t="s">
        <v>14</v>
      </c>
      <c r="AU5" s="63">
        <f>F18</f>
        <v>0</v>
      </c>
      <c r="AV5" s="105">
        <f>IF(C5&gt;E5,2,"0")+IF(C5=E5,1)*IF(C5+E5=0,0,1)+IF(I5&gt;K5,2,"0")+IF(I5=K5,1)*IF(I5+K5=0,0,1)+IF(L5&gt;N5,2,"0")+IF(L5=N5,1)*IF(L5+N5=0,0,1)+IF(O5&gt;Q5,2,"0")+IF(O5=Q5,1)*IF(O5+Q5=0,0,1)+IF(R5&gt;T5,2,"0")+IF(R5=T5,1)*IF(R5+T5=0,0,1)+IF(U5&gt;W5,2,"0")+IF(U5=W5,1)*IF(U5+W5=0,0,1)+IF(X5&gt;Z5,2,"0")+IF(X5=Z5,1)*IF(X5+Z5=0,0,1)+IF(AA5&gt;AC5,2,"0")+IF(AA5=AC5,1)*IF(AA5+AC5=0,0,1)+IF(AD5&gt;AF5,2,"0")+IF(AD5=AF5,1)*IF(AD5+AF5=0,0,1)+IF(AG5&gt;AI5,2,"0")+IF(AG5=AI5,1)*IF(AG5+AI5=0,0,1)+IF(AJ5&gt;AL5,2,"0")+IF(AJ5=AL5,1)*IF(AJ5+AL5=0,0,1)+IF(AM5&gt;AO5,2,"0")+IF(AM5=AO5,1)*IF(AM5+AO5=0,0,1)+IF(AP5&gt;AR5,2,"0")+IF(AP5=AR5,1)*IF(AP5+AR5=0,0,1)+IF(AS5&gt;AU5,2,"0")+IF(AS5=AU5,1)*IF(AS5+AU5=0,0,1)</f>
        <v>0</v>
      </c>
      <c r="AW5" s="106">
        <f>SUM(C5,I5,L5,O5,R5,U5,X5,AA5,AD5,AG5,AJ5,AM5,AP5,AS5)</f>
        <v>0</v>
      </c>
      <c r="AX5" s="107" t="s">
        <v>14</v>
      </c>
      <c r="AY5" s="108">
        <f>SUM(E5,K5,N5,Q5,T5,W5,Z5,AC5,AF5,AI5,AL5,AO5,AR5,AU5)</f>
        <v>0</v>
      </c>
      <c r="AZ5" s="109">
        <f t="shared" si="0"/>
        <v>0</v>
      </c>
      <c r="BA5" s="110">
        <f>IF(poznámky!AQ1=2,poznámky!A19)+IF(poznámky!AQ2=2,poznámky!A20)+IF(poznámky!AQ3=2,poznámky!A21)+IF(poznámky!AQ4=2,poznámky!A22)+IF(poznámky!AQ5=2,poznámky!A23)+IF(poznámky!AQ6=2,poznámky!A24)+IF(poznámky!AQ7=2,poznámky!A25)+IF(poznámky!AQ8=2,poznámky!A26)+IF(poznámky!AQ9=2,poznámky!A27)+IF(poznámky!AQ10=2,poznámky!A28)+IF(poznámky!AQ11=2,poznámky!A29)+IF(poznámky!AQ12=2,poznámky!A30)+IF(poznámky!AQ13=2,poznámky!A31)+IF(poznámky!AQ14=2,poznámky!A32)+IF(poznámky!AQ15=2,poznámky!A33)</f>
        <v>2</v>
      </c>
      <c r="BB5" s="111" t="s">
        <v>21</v>
      </c>
      <c r="BC5" s="112" t="str">
        <f t="shared" si="1"/>
        <v>Horst</v>
      </c>
      <c r="BD5" s="19">
        <f>SUM(AV5,'3_ kolo'!BD5)</f>
        <v>58</v>
      </c>
      <c r="BE5" s="20">
        <f>SUM(AW5,'3_ kolo'!BE5)</f>
        <v>754</v>
      </c>
      <c r="BF5" s="21" t="s">
        <v>14</v>
      </c>
      <c r="BG5" s="22">
        <f>SUM(AY5,'3_ kolo'!BG5)</f>
        <v>223</v>
      </c>
      <c r="BH5" s="23">
        <f t="shared" si="2"/>
        <v>531</v>
      </c>
      <c r="BI5" s="35">
        <f>IF(poznámky!AY1=2,poznámky!A19)+IF(poznámky!AY2=2,poznámky!A20)+IF(poznámky!AY3=2,poznámky!A21)+IF(poznámky!AY4=2,poznámky!A22)+IF(poznámky!AY5=2,poznámky!A23)+IF(poznámky!AY6=2,poznámky!A24)+IF(poznámky!AY7=2,poznámky!A25)+IF(poznámky!AY8=2,poznámky!A26)+IF(poznámky!AY9=2,poznámky!A27)+IF(poznámky!AY10=2,poznámky!A28)+IF(poznámky!AY11=2,poznámky!A29)+IF(poznámky!AY12=2,poznámky!A30)+IF(poznámky!AY13=2,poznámky!A31)+IF(poznámky!AY14=2,poznámky!A32)+IF(poznámky!AY15=2,poznámky!A33)</f>
        <v>2</v>
      </c>
      <c r="BJ5" s="43" t="s">
        <v>21</v>
      </c>
      <c r="BK5" s="36" t="str">
        <f t="shared" si="3"/>
        <v>Horst</v>
      </c>
      <c r="BM5" s="706"/>
      <c r="BN5" s="706"/>
      <c r="BO5" s="706"/>
      <c r="BP5" s="706"/>
      <c r="BQ5" s="706"/>
      <c r="BR5" s="706"/>
      <c r="BS5" s="706"/>
    </row>
    <row r="6" spans="1:71" ht="21.75" customHeight="1">
      <c r="A6" s="44">
        <v>3</v>
      </c>
      <c r="B6" s="387" t="str">
        <f>'3_ kolo'!B6</f>
        <v>Zdeněk</v>
      </c>
      <c r="C6" s="393"/>
      <c r="D6" s="391" t="s">
        <v>14</v>
      </c>
      <c r="E6" s="394"/>
      <c r="F6" s="393"/>
      <c r="G6" s="391" t="s">
        <v>14</v>
      </c>
      <c r="H6" s="394"/>
      <c r="I6" s="647" t="s">
        <v>16</v>
      </c>
      <c r="J6" s="647"/>
      <c r="K6" s="647"/>
      <c r="L6" s="7">
        <f>K7</f>
        <v>0</v>
      </c>
      <c r="M6" s="8" t="s">
        <v>14</v>
      </c>
      <c r="N6" s="9">
        <f>I7</f>
        <v>0</v>
      </c>
      <c r="O6" s="7">
        <f>K8</f>
        <v>0</v>
      </c>
      <c r="P6" s="8" t="s">
        <v>14</v>
      </c>
      <c r="Q6" s="9">
        <f>I8</f>
        <v>0</v>
      </c>
      <c r="R6" s="7">
        <f>K9</f>
        <v>0</v>
      </c>
      <c r="S6" s="8" t="s">
        <v>14</v>
      </c>
      <c r="T6" s="9">
        <f>I9</f>
        <v>0</v>
      </c>
      <c r="U6" s="7">
        <f>K10</f>
        <v>0</v>
      </c>
      <c r="V6" s="8" t="s">
        <v>14</v>
      </c>
      <c r="W6" s="9">
        <f>I10</f>
        <v>0</v>
      </c>
      <c r="X6" s="7">
        <f>K11</f>
        <v>0</v>
      </c>
      <c r="Y6" s="8" t="s">
        <v>14</v>
      </c>
      <c r="Z6" s="9">
        <f>I11</f>
        <v>0</v>
      </c>
      <c r="AA6" s="7">
        <f>K12</f>
        <v>0</v>
      </c>
      <c r="AB6" s="8" t="s">
        <v>14</v>
      </c>
      <c r="AC6" s="9">
        <f>I12</f>
        <v>0</v>
      </c>
      <c r="AD6" s="48">
        <f>K13</f>
        <v>0</v>
      </c>
      <c r="AE6" s="49" t="s">
        <v>14</v>
      </c>
      <c r="AF6" s="50">
        <f>I13</f>
        <v>0</v>
      </c>
      <c r="AG6" s="60">
        <f>K14</f>
        <v>0</v>
      </c>
      <c r="AH6" s="61" t="s">
        <v>14</v>
      </c>
      <c r="AI6" s="84">
        <f>I14</f>
        <v>0</v>
      </c>
      <c r="AJ6" s="60">
        <f>K15</f>
        <v>0</v>
      </c>
      <c r="AK6" s="61" t="s">
        <v>14</v>
      </c>
      <c r="AL6" s="62">
        <f>I15</f>
        <v>0</v>
      </c>
      <c r="AM6" s="60">
        <f>K16</f>
        <v>0</v>
      </c>
      <c r="AN6" s="61" t="s">
        <v>14</v>
      </c>
      <c r="AO6" s="84">
        <f>I16</f>
        <v>0</v>
      </c>
      <c r="AP6" s="60">
        <f>K17</f>
        <v>0</v>
      </c>
      <c r="AQ6" s="61" t="s">
        <v>14</v>
      </c>
      <c r="AR6" s="84">
        <f>I17</f>
        <v>0</v>
      </c>
      <c r="AS6" s="60">
        <f>K18</f>
        <v>0</v>
      </c>
      <c r="AT6" s="61" t="s">
        <v>14</v>
      </c>
      <c r="AU6" s="62">
        <f>I18</f>
        <v>0</v>
      </c>
      <c r="AV6" s="105">
        <f>IF(C6&gt;E6,2,"0")+IF(C6=E6,1)*IF(C6+E6=0,0,1)+IF(F6&gt;H6,2,"0")+IF(F6=H6,1)*IF(F6+H6=0,0,1)+IF(L6&gt;N6,2,"0")+IF(L6=N6,1)*IF(L6+N6=0,0,1)+IF(O6&gt;Q6,2,"0")+IF(O6=Q6,1)*IF(O6+Q6=0,0,1)+IF(R6&gt;T6,2,"0")+IF(R6=T6,1)*IF(R6+T6=0,0,1)+IF(U6&gt;W6,2,"0")+IF(U6=W6,1)*IF(U6+W6=0,0,1)+IF(X6&gt;Z6,2,"0")+IF(X6=Z6,1)*IF(X6+Z6=0,0,1)+IF(AA6&gt;AC6,2,"0")+IF(AA6=AC6,1)*IF(AA6+AC6=0,0,1)+IF(AD6&gt;AF6,2,"0")+IF(AD6=AF6,1)*IF(AD6+AF6=0,0,1)+IF(AG6&gt;AI6,2,"0")+IF(AG6=AI6,1)*IF(AG6+AI6=0,0,1)+IF(AJ6&gt;AL6,2,"0")+IF(AJ6=AL6,1)*IF(AJ6+AL6=0,0,1)+IF(AM6&gt;AO6,2,"0")+IF(AM6=AO6,1)*IF(AM6+AO6=0,0,1)+IF(AP6&gt;AR6,2,"0")+IF(AP6=AR6,1)*IF(AP6+AR6=0,0,1)+IF(AS6&gt;AU6,2,"0")+IF(AS6=AU6,1)*IF(AS6+AU6=0,0,1)</f>
        <v>0</v>
      </c>
      <c r="AW6" s="106">
        <f>SUM(C6,F6,L6,O6,R6,U6,X6,AA6,AD6,AG6,AJ6,AM6,AP6,AS6)</f>
        <v>0</v>
      </c>
      <c r="AX6" s="107" t="s">
        <v>14</v>
      </c>
      <c r="AY6" s="108">
        <f>SUM(E6,H6,N6,Q6,T6,W6,Z6,AC6,AF6,AI6,AL6,AO6,AR6,AU6)</f>
        <v>0</v>
      </c>
      <c r="AZ6" s="109">
        <f t="shared" si="0"/>
        <v>0</v>
      </c>
      <c r="BA6" s="110">
        <f>IF(poznámky!AQ1=3,poznámky!A19)+IF(poznámky!AQ2=3,poznámky!A20)+IF(poznámky!AQ3=3,poznámky!A21)+IF(poznámky!AQ4=3,poznámky!A22)+IF(poznámky!AQ5=3,poznámky!A23)+IF(poznámky!AQ6=3,poznámky!A24)+IF(poznámky!AQ7=3,poznámky!A25)+IF(poznámky!AQ8=3,poznámky!A26)+IF(poznámky!AQ9=3,poznámky!A27)+IF(poznámky!AQ10=3,poznámky!A28)+IF(poznámky!AQ11=3,poznámky!A29)+IF(poznámky!AQ12=3,poznámky!A30)+IF(poznámky!AQ13=3,poznámky!A31)+IF(poznámky!AQ14=3,poznámky!A32)+IF(poznámky!AQ15=3,poznámky!A33)</f>
        <v>3</v>
      </c>
      <c r="BB6" s="111" t="s">
        <v>21</v>
      </c>
      <c r="BC6" s="112" t="str">
        <f t="shared" si="1"/>
        <v>Zdeněk</v>
      </c>
      <c r="BD6" s="19">
        <f>SUM(AV6,'3_ kolo'!BD6)</f>
        <v>49</v>
      </c>
      <c r="BE6" s="20">
        <f>SUM(AW6,'3_ kolo'!BE6)</f>
        <v>667</v>
      </c>
      <c r="BF6" s="21" t="s">
        <v>14</v>
      </c>
      <c r="BG6" s="22">
        <f>SUM(AY6,'3_ kolo'!BG6)</f>
        <v>341</v>
      </c>
      <c r="BH6" s="23">
        <f t="shared" si="2"/>
        <v>326</v>
      </c>
      <c r="BI6" s="35">
        <f>IF(poznámky!AY1=3,poznámky!A19)+IF(poznámky!AY2=3,poznámky!A20)+IF(poznámky!AY3=3,poznámky!A21)+IF(poznámky!AY4=3,poznámky!A22)+IF(poznámky!AY5=3,poznámky!A23)+IF(poznámky!AY6=3,poznámky!A24)+IF(poznámky!AY7=3,poznámky!A25)+IF(poznámky!AY8=3,poznámky!A26)+IF(poznámky!AY9=3,poznámky!A27)+IF(poznámky!AY10=3,poznámky!A28)+IF(poznámky!AY11=3,poznámky!A29)+IF(poznámky!AY12=3,poznámky!A30)+IF(poznámky!AY13=3,poznámky!A31)+IF(poznámky!AY14=3,poznámky!A32)+IF(poznámky!AY15=3,poznámky!A33)</f>
        <v>3</v>
      </c>
      <c r="BJ6" s="43" t="s">
        <v>21</v>
      </c>
      <c r="BK6" s="36" t="str">
        <f t="shared" si="3"/>
        <v>Zdeněk</v>
      </c>
      <c r="BM6"/>
    </row>
    <row r="7" spans="1:71" ht="21.75" customHeight="1">
      <c r="A7" s="44">
        <v>4</v>
      </c>
      <c r="B7" s="387" t="str">
        <f>'3_ kolo'!B7</f>
        <v>Ondřej</v>
      </c>
      <c r="C7" s="390"/>
      <c r="D7" s="391" t="s">
        <v>14</v>
      </c>
      <c r="E7" s="392"/>
      <c r="F7" s="390"/>
      <c r="G7" s="391" t="s">
        <v>14</v>
      </c>
      <c r="H7" s="392"/>
      <c r="I7" s="393"/>
      <c r="J7" s="391" t="s">
        <v>14</v>
      </c>
      <c r="K7" s="394"/>
      <c r="L7" s="647" t="s">
        <v>17</v>
      </c>
      <c r="M7" s="647"/>
      <c r="N7" s="647"/>
      <c r="O7" s="14">
        <f>N8</f>
        <v>0</v>
      </c>
      <c r="P7" s="8" t="s">
        <v>14</v>
      </c>
      <c r="Q7" s="15">
        <f>L8</f>
        <v>0</v>
      </c>
      <c r="R7" s="14">
        <f>N9</f>
        <v>0</v>
      </c>
      <c r="S7" s="8" t="s">
        <v>14</v>
      </c>
      <c r="T7" s="15">
        <f>L9</f>
        <v>0</v>
      </c>
      <c r="U7" s="14">
        <f>N10</f>
        <v>0</v>
      </c>
      <c r="V7" s="8" t="s">
        <v>14</v>
      </c>
      <c r="W7" s="15">
        <f>L10</f>
        <v>0</v>
      </c>
      <c r="X7" s="14">
        <f>N11</f>
        <v>0</v>
      </c>
      <c r="Y7" s="8" t="s">
        <v>14</v>
      </c>
      <c r="Z7" s="15">
        <f>L11</f>
        <v>0</v>
      </c>
      <c r="AA7" s="14">
        <f>N12</f>
        <v>0</v>
      </c>
      <c r="AB7" s="8" t="s">
        <v>14</v>
      </c>
      <c r="AC7" s="15">
        <f>L12</f>
        <v>0</v>
      </c>
      <c r="AD7" s="51">
        <f>N13</f>
        <v>0</v>
      </c>
      <c r="AE7" s="49" t="s">
        <v>14</v>
      </c>
      <c r="AF7" s="52">
        <f>L13</f>
        <v>0</v>
      </c>
      <c r="AG7" s="175">
        <f>N14</f>
        <v>0</v>
      </c>
      <c r="AH7" s="61" t="s">
        <v>14</v>
      </c>
      <c r="AI7" s="85">
        <f>L14</f>
        <v>0</v>
      </c>
      <c r="AJ7" s="60">
        <f>N15</f>
        <v>0</v>
      </c>
      <c r="AK7" s="61" t="s">
        <v>14</v>
      </c>
      <c r="AL7" s="63">
        <f>L15</f>
        <v>0</v>
      </c>
      <c r="AM7" s="175">
        <f>N16</f>
        <v>0</v>
      </c>
      <c r="AN7" s="61" t="s">
        <v>14</v>
      </c>
      <c r="AO7" s="85">
        <f>L16</f>
        <v>0</v>
      </c>
      <c r="AP7" s="175">
        <f>N17</f>
        <v>0</v>
      </c>
      <c r="AQ7" s="61" t="s">
        <v>14</v>
      </c>
      <c r="AR7" s="84">
        <f>L17</f>
        <v>0</v>
      </c>
      <c r="AS7" s="60">
        <f>N18</f>
        <v>0</v>
      </c>
      <c r="AT7" s="61" t="s">
        <v>14</v>
      </c>
      <c r="AU7" s="63">
        <f>L18</f>
        <v>0</v>
      </c>
      <c r="AV7" s="105">
        <f>IF(C7&gt;E7,2,"0")+IF(C7=E7,1)*IF(C7+E7=0,0,1)+IF(F7&gt;H7,2,"0")+IF(F7=H7,1)*IF(F7+H7=0,0,1)+IF(I7&gt;K7,2,"0")+IF(I7=K7,1)*IF(I7+K7=0,0,1)+IF(O7&gt;Q7,2,"0")+IF(O7=Q7,1)*IF(O7+Q7=0,0,1)+IF(R7&gt;T7,2,"0")+IF(R7=T7,1)*IF(R7+T7=0,0,1)+IF(U7&gt;W7,2,"0")+IF(U7=W7,1)*IF(U7+W7=0,0,1)+IF(X7&gt;Z7,2,"0")+IF(X7=Z7,1)*IF(X7+Z7=0,0,1)+IF(AA7&gt;AC7,2,"0")+IF(AA7=AC7,1)*IF(AA7+AC7=0,0,1)+IF(AD7&gt;AF7,2,"0")+IF(AD7=AF7,1)*IF(AD7+AF7=0,0,1)+IF(AG7&gt;AI7,2,"0")+IF(AG7=AI7,1)*IF(AG7+AI7=0,0,1)+IF(AJ7&gt;AL7,2,"0")+IF(AJ7=AL7,1)*IF(AJ7+AL7=0,0,1)+IF(AM7&gt;AO7,2,"0")+IF(AM7=AO7,1)*IF(AM7+AO7=0,0,1)+IF(AP7&gt;AR7,2,"0")+IF(AP7=AR7,1)*IF(AP7+AR7=0,0,1)+IF(AS7&gt;AU7,2,"0")+IF(AS7=AU7,1)*IF(AS7+AU7=0,0,1)</f>
        <v>0</v>
      </c>
      <c r="AW7" s="106">
        <f>SUM(C7,F7,I7,O7,R7,U7,X7,AA7,AD7,AG7,AJ7,AM7,AP7,AS7)</f>
        <v>0</v>
      </c>
      <c r="AX7" s="107" t="s">
        <v>14</v>
      </c>
      <c r="AY7" s="108">
        <f>SUM(E7,H7,K7,Q7,T7,W7,Z7,AC7,AF7,AI7,AL7,AO7,AR7,AU7)</f>
        <v>0</v>
      </c>
      <c r="AZ7" s="109">
        <f t="shared" si="0"/>
        <v>0</v>
      </c>
      <c r="BA7" s="110">
        <f>IF(poznámky!AQ1=4,poznámky!A19)+IF(poznámky!AQ2=4,poznámky!A20)+IF(poznámky!AQ3=4,poznámky!A21)+IF(poznámky!AQ4=4,poznámky!A22)+IF(poznámky!AQ5=4,poznámky!A23)+IF(poznámky!AQ6=4,poznámky!A24)+IF(poznámky!AQ7=4,poznámky!A25)+IF(poznámky!AQ8=4,poznámky!A26)+IF(poznámky!AQ9=4,poznámky!A27)+IF(poznámky!AQ10=4,poznámky!A28)+IF(poznámky!AQ11=4,poznámky!A29)+IF(poznámky!AQ12=4,poznámky!A30)+IF(poznámky!AQ13=4,poznámky!A31)+IF(poznámky!AQ14=4,poznámky!A32)+IF(poznámky!AQ15=4,poznámky!A33)</f>
        <v>4</v>
      </c>
      <c r="BB7" s="111" t="s">
        <v>21</v>
      </c>
      <c r="BC7" s="112" t="str">
        <f t="shared" si="1"/>
        <v>Ondřej</v>
      </c>
      <c r="BD7" s="19">
        <f>SUM(AV7,'3_ kolo'!BD7)</f>
        <v>36</v>
      </c>
      <c r="BE7" s="20">
        <f>SUM(AW7,'3_ kolo'!BE7)</f>
        <v>556</v>
      </c>
      <c r="BF7" s="21" t="s">
        <v>14</v>
      </c>
      <c r="BG7" s="22">
        <f>SUM(AY7,'3_ kolo'!BG7)</f>
        <v>414</v>
      </c>
      <c r="BH7" s="23">
        <f t="shared" si="2"/>
        <v>142</v>
      </c>
      <c r="BI7" s="35">
        <f>IF(poznámky!AY1=4,poznámky!A19)+IF(poznámky!AY2=4,poznámky!A20)+IF(poznámky!AY3=4,poznámky!A21)+IF(poznámky!AY4=4,poznámky!A22)+IF(poznámky!AY5=4,poznámky!A23)+IF(poznámky!AY6=4,poznámky!A24)+IF(poznámky!AY7=4,poznámky!A25)+IF(poznámky!AY8=4,poznámky!A26)+IF(poznámky!AY9=4,poznámky!A27)+IF(poznámky!AY10=4,poznámky!A28)+IF(poznámky!AY11=4,poznámky!A29)+IF(poznámky!AY12=4,poznámky!A30)+IF(poznámky!AY13=4,poznámky!A31)+IF(poznámky!AY14=4,poznámky!A32)+IF(poznámky!AY15=4,poznámky!A33)</f>
        <v>4</v>
      </c>
      <c r="BJ7" s="43" t="s">
        <v>21</v>
      </c>
      <c r="BK7" s="36" t="str">
        <f t="shared" si="3"/>
        <v>Ondřej</v>
      </c>
      <c r="BM7" s="733" t="s">
        <v>60</v>
      </c>
      <c r="BN7" s="734"/>
      <c r="BO7" s="734"/>
      <c r="BP7" s="734"/>
      <c r="BQ7" s="734"/>
    </row>
    <row r="8" spans="1:71" ht="21.75" customHeight="1">
      <c r="A8" s="44">
        <v>5</v>
      </c>
      <c r="B8" s="387" t="str">
        <f>'3_ kolo'!B8</f>
        <v>Romana</v>
      </c>
      <c r="C8" s="393"/>
      <c r="D8" s="391" t="s">
        <v>14</v>
      </c>
      <c r="E8" s="394"/>
      <c r="F8" s="393"/>
      <c r="G8" s="391" t="s">
        <v>14</v>
      </c>
      <c r="H8" s="394"/>
      <c r="I8" s="393"/>
      <c r="J8" s="391" t="s">
        <v>14</v>
      </c>
      <c r="K8" s="394"/>
      <c r="L8" s="393"/>
      <c r="M8" s="391" t="s">
        <v>14</v>
      </c>
      <c r="N8" s="394"/>
      <c r="O8" s="647" t="s">
        <v>18</v>
      </c>
      <c r="P8" s="647"/>
      <c r="Q8" s="647"/>
      <c r="R8" s="7">
        <f>Q9</f>
        <v>0</v>
      </c>
      <c r="S8" s="8" t="s">
        <v>14</v>
      </c>
      <c r="T8" s="9">
        <f>O9</f>
        <v>0</v>
      </c>
      <c r="U8" s="7">
        <f>Q10</f>
        <v>0</v>
      </c>
      <c r="V8" s="8" t="s">
        <v>14</v>
      </c>
      <c r="W8" s="9">
        <f>O10</f>
        <v>0</v>
      </c>
      <c r="X8" s="7">
        <f>Q11</f>
        <v>0</v>
      </c>
      <c r="Y8" s="8" t="s">
        <v>14</v>
      </c>
      <c r="Z8" s="9">
        <f>O11</f>
        <v>0</v>
      </c>
      <c r="AA8" s="7">
        <f>Q12</f>
        <v>0</v>
      </c>
      <c r="AB8" s="8" t="s">
        <v>14</v>
      </c>
      <c r="AC8" s="9">
        <f>O12</f>
        <v>0</v>
      </c>
      <c r="AD8" s="48">
        <f>Q13</f>
        <v>0</v>
      </c>
      <c r="AE8" s="49" t="s">
        <v>14</v>
      </c>
      <c r="AF8" s="50">
        <f>O13</f>
        <v>0</v>
      </c>
      <c r="AG8" s="60">
        <f>Q14</f>
        <v>0</v>
      </c>
      <c r="AH8" s="61" t="s">
        <v>14</v>
      </c>
      <c r="AI8" s="84">
        <f>O14</f>
        <v>0</v>
      </c>
      <c r="AJ8" s="60">
        <f>Q15</f>
        <v>0</v>
      </c>
      <c r="AK8" s="61" t="s">
        <v>14</v>
      </c>
      <c r="AL8" s="62">
        <f>O15</f>
        <v>0</v>
      </c>
      <c r="AM8" s="60">
        <f>Q16</f>
        <v>0</v>
      </c>
      <c r="AN8" s="61" t="s">
        <v>14</v>
      </c>
      <c r="AO8" s="84">
        <f>O16</f>
        <v>0</v>
      </c>
      <c r="AP8" s="60">
        <f>Q17</f>
        <v>0</v>
      </c>
      <c r="AQ8" s="61" t="s">
        <v>14</v>
      </c>
      <c r="AR8" s="85">
        <f>O17</f>
        <v>0</v>
      </c>
      <c r="AS8" s="60">
        <f>Q18</f>
        <v>0</v>
      </c>
      <c r="AT8" s="61" t="s">
        <v>14</v>
      </c>
      <c r="AU8" s="62">
        <f>O18</f>
        <v>0</v>
      </c>
      <c r="AV8" s="105">
        <f>IF(C8&gt;E8,2,"0")+IF(C8=E8,1)*IF(C8+E8=0,0,1)+IF(F8&gt;H8,2,"0")+IF(F8=H8,1)*IF(F8+H8=0,0,1)+IF(I8&gt;K8,2,"0")+IF(I8=K8,1)*IF(I8+K8=0,0,1)+IF(L8&gt;N8,2,"0")+IF(L8=N8,1)*IF(L8+N8=0,0,1)+IF(R8&gt;T8,2,"0")+IF(R8=T8,1)*IF(R8+T8=0,0,1)+IF(U8&gt;W8,2,"0")+IF(U8=W8,1)*IF(U8+W8=0,0,1)+IF(X8&gt;Z8,2,"0")+IF(X8=Z8,1)*IF(X8+Z8=0,0,1)+IF(AA8&gt;AC8,2,"0")+IF(AA8=AC8,1)*IF(AA8+AC8=0,0,1)+IF(AD8&gt;AF8,2,"0")+IF(AD8=AF8,1)*IF(AD8+AF8=0,0,1)+IF(AG8&gt;AI8,2,"0")+IF(AG8=AI8,1)*IF(AG8+AI8=0,0,1)+IF(AJ8&gt;AL8,2,"0")+IF(AJ8=AL8,1)*IF(AJ8+AL8=0,0,1)+IF(AM8&gt;AO8,2,"0")+IF(AM8=AO8,1)*IF(AM8+AO8=0,0,1)+IF(AP8&gt;AR8,2,"0")+IF(AP8=AR8,1)*IF(AP8+AR8=0,0,1)+IF(AS8&gt;AU8,2,"0")+IF(AS8=AU8,1)*IF(AS8+AU8=0,0,1)</f>
        <v>0</v>
      </c>
      <c r="AW8" s="106">
        <f>SUM(C8,F8,I8,L8,R8,U8,X8,AA8,AD8,AG8,AJ8,AM8,AP8,AS8)</f>
        <v>0</v>
      </c>
      <c r="AX8" s="107" t="s">
        <v>14</v>
      </c>
      <c r="AY8" s="108">
        <f>SUM(E8,H8,K8,N8,T8,W8,Z8,AC8,AF8,AI8,AL8,AO8,AR8,AU8)</f>
        <v>0</v>
      </c>
      <c r="AZ8" s="109">
        <f t="shared" si="0"/>
        <v>0</v>
      </c>
      <c r="BA8" s="110">
        <f>IF(poznámky!AQ1=5,poznámky!A19)+IF(poznámky!AQ2=5,poznámky!A20)+IF(poznámky!AQ3=5,poznámky!A21)+IF(poznámky!AQ4=5,poznámky!A22)+IF(poznámky!AQ5=5,poznámky!A23)+IF(poznámky!AQ6=5,poznámky!A24)+IF(poznámky!AQ7=5,poznámky!A25)+IF(poznámky!AQ8=5,poznámky!A26)+IF(poznámky!AQ9=5,poznámky!A27)+IF(poznámky!AQ10=5,poznámky!A28)+IF(poznámky!AQ11=5,poznámky!A29)+IF(poznámky!AQ12=5,poznámky!A30)+IF(poznámky!AQ13=5,poznámky!A31)+IF(poznámky!AQ14=5,poznámky!A32)+IF(poznámky!AQ15=5,poznámky!A33)</f>
        <v>5</v>
      </c>
      <c r="BB8" s="111" t="s">
        <v>21</v>
      </c>
      <c r="BC8" s="112" t="str">
        <f t="shared" si="1"/>
        <v>Romana</v>
      </c>
      <c r="BD8" s="19">
        <f>SUM(AV8,'3_ kolo'!BD8)</f>
        <v>37</v>
      </c>
      <c r="BE8" s="20">
        <f>SUM(AW8,'3_ kolo'!BE8)</f>
        <v>592</v>
      </c>
      <c r="BF8" s="21" t="s">
        <v>14</v>
      </c>
      <c r="BG8" s="22">
        <f>SUM(AY8,'3_ kolo'!BG8)</f>
        <v>459</v>
      </c>
      <c r="BH8" s="23">
        <f t="shared" si="2"/>
        <v>133</v>
      </c>
      <c r="BI8" s="35">
        <f>IF(poznámky!AY1=5,poznámky!A19)+IF(poznámky!AY2=5,poznámky!A20)+IF(poznámky!AY3=5,poznámky!A21)+IF(poznámky!AY4=5,poznámky!A22)+IF(poznámky!AY5=5,poznámky!A23)+IF(poznámky!AY6=5,poznámky!A24)+IF(poznámky!AY7=5,poznámky!A25)+IF(poznámky!AY8=5,poznámky!A26)+IF(poznámky!AY9=5,poznámky!A27)+IF(poznámky!AY10=5,poznámky!A28)+IF(poznámky!AY11=5,poznámky!A29)+IF(poznámky!AY12=5,poznámky!A30)+IF(poznámky!AY13=5,poznámky!A31)+IF(poznámky!AY14=5,poznámky!A32)+IF(poznámky!AY15=5,poznámky!A33)</f>
        <v>5</v>
      </c>
      <c r="BJ8" s="43" t="s">
        <v>21</v>
      </c>
      <c r="BK8" s="36" t="str">
        <f t="shared" si="3"/>
        <v>Romana</v>
      </c>
      <c r="BM8" s="734"/>
      <c r="BN8" s="734"/>
      <c r="BO8" s="734"/>
      <c r="BP8" s="734"/>
      <c r="BQ8" s="734"/>
    </row>
    <row r="9" spans="1:71" ht="21.75" customHeight="1">
      <c r="A9" s="44">
        <v>6</v>
      </c>
      <c r="B9" s="387" t="str">
        <f>'3_ kolo'!B9</f>
        <v>Honza</v>
      </c>
      <c r="C9" s="393"/>
      <c r="D9" s="391" t="s">
        <v>14</v>
      </c>
      <c r="E9" s="394"/>
      <c r="F9" s="393"/>
      <c r="G9" s="391" t="s">
        <v>14</v>
      </c>
      <c r="H9" s="394"/>
      <c r="I9" s="393"/>
      <c r="J9" s="391" t="s">
        <v>14</v>
      </c>
      <c r="K9" s="394"/>
      <c r="L9" s="393"/>
      <c r="M9" s="391" t="s">
        <v>14</v>
      </c>
      <c r="N9" s="394"/>
      <c r="O9" s="393"/>
      <c r="P9" s="391" t="s">
        <v>14</v>
      </c>
      <c r="Q9" s="394"/>
      <c r="R9" s="647" t="s">
        <v>29</v>
      </c>
      <c r="S9" s="647"/>
      <c r="T9" s="647"/>
      <c r="U9" s="7">
        <f>T10</f>
        <v>0</v>
      </c>
      <c r="V9" s="8" t="s">
        <v>14</v>
      </c>
      <c r="W9" s="9">
        <f>R10</f>
        <v>0</v>
      </c>
      <c r="X9" s="7">
        <f>T11</f>
        <v>0</v>
      </c>
      <c r="Y9" s="8" t="s">
        <v>14</v>
      </c>
      <c r="Z9" s="9">
        <f>R11</f>
        <v>0</v>
      </c>
      <c r="AA9" s="7">
        <f>T12</f>
        <v>0</v>
      </c>
      <c r="AB9" s="8" t="s">
        <v>14</v>
      </c>
      <c r="AC9" s="9">
        <f>R12</f>
        <v>0</v>
      </c>
      <c r="AD9" s="48">
        <f>T13</f>
        <v>0</v>
      </c>
      <c r="AE9" s="49" t="s">
        <v>14</v>
      </c>
      <c r="AF9" s="50">
        <f>R13</f>
        <v>0</v>
      </c>
      <c r="AG9" s="60">
        <f>T14</f>
        <v>0</v>
      </c>
      <c r="AH9" s="61" t="s">
        <v>14</v>
      </c>
      <c r="AI9" s="84">
        <f>R14</f>
        <v>0</v>
      </c>
      <c r="AJ9" s="60">
        <f>T15</f>
        <v>0</v>
      </c>
      <c r="AK9" s="61" t="s">
        <v>14</v>
      </c>
      <c r="AL9" s="62">
        <f>R15</f>
        <v>0</v>
      </c>
      <c r="AM9" s="60">
        <f>T16</f>
        <v>0</v>
      </c>
      <c r="AN9" s="61" t="s">
        <v>14</v>
      </c>
      <c r="AO9" s="62">
        <f>R16</f>
        <v>0</v>
      </c>
      <c r="AP9" s="60">
        <f>T17</f>
        <v>0</v>
      </c>
      <c r="AQ9" s="61" t="s">
        <v>14</v>
      </c>
      <c r="AR9" s="84">
        <f>R17</f>
        <v>0</v>
      </c>
      <c r="AS9" s="60">
        <f>T18</f>
        <v>0</v>
      </c>
      <c r="AT9" s="61" t="s">
        <v>14</v>
      </c>
      <c r="AU9" s="62">
        <f>R18</f>
        <v>0</v>
      </c>
      <c r="AV9" s="105">
        <f>IF(C9&gt;E9,2,"0")+IF(C9=E9,1)*IF(C9+E9=0,0,1)+IF(F9&gt;H9,2,"0")+IF(F9=H9,1)*IF(F9+H9=0,0,1)+IF(I9&gt;K9,2,"0")+IF(I9=K9,1)*IF(I9+K9=0,0,1)+IF(L9&gt;N9,2,"0")+IF(L9=N9,1)*IF(L9+N9=0,0,1)+IF(O9&gt;Q9,2,"0")+IF(O9=Q9,1)*IF(O9+Q9=0,0,1)+IF(U9&gt;W9,2,"0")+IF(U9=W9,1)*IF(U9+W9=0,0,1)+IF(X9&gt;Z9,2,"0")+IF(X9=Z9,1)*IF(X9+Z9=0,0,1)+IF(AA9&gt;AC9,2,"0")+IF(AA9=AC9,1)*IF(AA9+AC9=0,0,1)+IF(AD9&gt;AF9,2,"0")+IF(AD9=AF9,1)*IF(AD9+AF9=0,0,1)+IF(AG9&gt;AI9,2,"0")+IF(AG9=AI9,1)*IF(AG9+AI9=0,0,1)+IF(AJ9&gt;AL9,2,"0")+IF(AJ9=AL9,1)*IF(AJ9+AL9=0,0,1)+IF(AM9&gt;AO9,2,"0")+IF(AM9=AO9,1)*IF(AM9+AO9=0,0,1)+IF(AP9&gt;AR9,2,"0")+IF(AP9=AR9,1)*IF(AP9+AR9=0,0,1)+IF(AS9&gt;AU9,2,"0")+IF(AS9=AU9,1)*IF(AS9+AU9=0,0,1)</f>
        <v>0</v>
      </c>
      <c r="AW9" s="106">
        <f>SUM(C9,F9,I9,L9,O9,U9,X9,AA9,AD9,AG9,AJ9,AM9,AP9,AS9)</f>
        <v>0</v>
      </c>
      <c r="AX9" s="107" t="s">
        <v>14</v>
      </c>
      <c r="AY9" s="108">
        <f>SUM(E9,H9,K9,N9,Q9,W9,Z9,AC9,AF9,AI9,AL9,AO9,AR9,AU9)</f>
        <v>0</v>
      </c>
      <c r="AZ9" s="109">
        <f t="shared" si="0"/>
        <v>0</v>
      </c>
      <c r="BA9" s="110">
        <f>IF(poznámky!AQ1=6,poznámky!A19)+IF(poznámky!AQ2=6,poznámky!A20)+IF(poznámky!AQ3=6,poznámky!A21)+IF(poznámky!AQ4=6,poznámky!A22)+IF(poznámky!AQ5=6,poznámky!A23)+IF(poznámky!AQ6=6,poznámky!A24)+IF(poznámky!AQ7=6,poznámky!A25)+IF(poznámky!AQ8=6,poznámky!A26)+IF(poznámky!AQ9=6,poznámky!A27)+IF(poznámky!AQ10=6,poznámky!A28)+IF(poznámky!AQ11=6,poznámky!A29)+IF(poznámky!AQ12=6,poznámky!A30)+IF(poznámky!AQ13=6,poznámky!A31)+IF(poznámky!AQ14=6,poznámky!A32)+IF(poznámky!AQ15=6,poznámky!A33)</f>
        <v>6</v>
      </c>
      <c r="BB9" s="111" t="s">
        <v>21</v>
      </c>
      <c r="BC9" s="112" t="str">
        <f t="shared" si="1"/>
        <v>Honza</v>
      </c>
      <c r="BD9" s="19">
        <f>SUM(AV9,'3_ kolo'!BD9)</f>
        <v>34</v>
      </c>
      <c r="BE9" s="20">
        <f>SUM(AW9,'3_ kolo'!BE9)</f>
        <v>541</v>
      </c>
      <c r="BF9" s="21" t="s">
        <v>14</v>
      </c>
      <c r="BG9" s="22">
        <f>SUM(AY9,'3_ kolo'!BG9)</f>
        <v>516</v>
      </c>
      <c r="BH9" s="23">
        <f t="shared" si="2"/>
        <v>25</v>
      </c>
      <c r="BI9" s="35">
        <f>IF(poznámky!AY1=6,poznámky!A19)+IF(poznámky!AY2=6,poznámky!A20)+IF(poznámky!AY3=6,poznámky!A21)+IF(poznámky!AY4=6,poznámky!A22)+IF(poznámky!AY5=6,poznámky!A23)+IF(poznámky!AY6=6,poznámky!A24)+IF(poznámky!AY7=6,poznámky!A25)+IF(poznámky!AY8=6,poznámky!A26)+IF(poznámky!AY9=6,poznámky!A27)+IF(poznámky!AY10=6,poznámky!A28)+IF(poznámky!AY11=6,poznámky!A29)+IF(poznámky!AY12=6,poznámky!A30)+IF(poznámky!AY13=6,poznámky!A31)+IF(poznámky!AY14=6,poznámky!A32)+IF(poznámky!AY15=6,poznámky!A33)</f>
        <v>6</v>
      </c>
      <c r="BJ9" s="43" t="s">
        <v>21</v>
      </c>
      <c r="BK9" s="36" t="str">
        <f t="shared" si="3"/>
        <v>Honza</v>
      </c>
      <c r="BM9" s="734"/>
      <c r="BN9" s="734"/>
      <c r="BO9" s="734"/>
      <c r="BP9" s="734"/>
      <c r="BQ9" s="734"/>
    </row>
    <row r="10" spans="1:71" ht="21.75" customHeight="1">
      <c r="A10" s="44">
        <v>7</v>
      </c>
      <c r="B10" s="387" t="str">
        <f>'3_ kolo'!B10</f>
        <v>Dára</v>
      </c>
      <c r="C10" s="393"/>
      <c r="D10" s="391" t="s">
        <v>14</v>
      </c>
      <c r="E10" s="394"/>
      <c r="F10" s="393"/>
      <c r="G10" s="391" t="s">
        <v>14</v>
      </c>
      <c r="H10" s="394"/>
      <c r="I10" s="393"/>
      <c r="J10" s="391" t="s">
        <v>14</v>
      </c>
      <c r="K10" s="394"/>
      <c r="L10" s="393"/>
      <c r="M10" s="391" t="s">
        <v>14</v>
      </c>
      <c r="N10" s="394"/>
      <c r="O10" s="393"/>
      <c r="P10" s="391" t="s">
        <v>14</v>
      </c>
      <c r="Q10" s="394"/>
      <c r="R10" s="393"/>
      <c r="S10" s="391" t="s">
        <v>14</v>
      </c>
      <c r="T10" s="394"/>
      <c r="U10" s="647" t="s">
        <v>22</v>
      </c>
      <c r="V10" s="647"/>
      <c r="W10" s="647"/>
      <c r="X10" s="7">
        <f>W11</f>
        <v>0</v>
      </c>
      <c r="Y10" s="8" t="s">
        <v>14</v>
      </c>
      <c r="Z10" s="9">
        <f>U11</f>
        <v>0</v>
      </c>
      <c r="AA10" s="7">
        <f>W12</f>
        <v>0</v>
      </c>
      <c r="AB10" s="8" t="s">
        <v>14</v>
      </c>
      <c r="AC10" s="9">
        <f>U12</f>
        <v>0</v>
      </c>
      <c r="AD10" s="48">
        <f>W13</f>
        <v>0</v>
      </c>
      <c r="AE10" s="49" t="s">
        <v>14</v>
      </c>
      <c r="AF10" s="50">
        <f>U13</f>
        <v>0</v>
      </c>
      <c r="AG10" s="60">
        <f>W14</f>
        <v>0</v>
      </c>
      <c r="AH10" s="61" t="s">
        <v>14</v>
      </c>
      <c r="AI10" s="84">
        <f>U14</f>
        <v>0</v>
      </c>
      <c r="AJ10" s="60">
        <f>W15</f>
        <v>0</v>
      </c>
      <c r="AK10" s="61" t="s">
        <v>14</v>
      </c>
      <c r="AL10" s="62">
        <f>U15</f>
        <v>0</v>
      </c>
      <c r="AM10" s="60">
        <f>W16</f>
        <v>0</v>
      </c>
      <c r="AN10" s="61" t="s">
        <v>14</v>
      </c>
      <c r="AO10" s="62">
        <f>U16</f>
        <v>0</v>
      </c>
      <c r="AP10" s="60">
        <f>W17</f>
        <v>0</v>
      </c>
      <c r="AQ10" s="61" t="s">
        <v>14</v>
      </c>
      <c r="AR10" s="84">
        <f>U17</f>
        <v>0</v>
      </c>
      <c r="AS10" s="60">
        <f>W18</f>
        <v>0</v>
      </c>
      <c r="AT10" s="61" t="s">
        <v>14</v>
      </c>
      <c r="AU10" s="62">
        <f>U18</f>
        <v>0</v>
      </c>
      <c r="AV10" s="105">
        <f>IF(C10&gt;E10,2,"0")+IF(C10=E10,1)*IF(C10+E10=0,0,1)+IF(F10&gt;H10,2,"0")+IF(F10=H10,1)*IF(F10+H10=0,0,1)+IF(I10&gt;K10,2,"0")+IF(I10=K10,1)*IF(I10+K10=0,0,1)+IF(L10&gt;N10,2,"0")+IF(L10=N10,1)*IF(L10+N10=0,0,1)+IF(O10&gt;Q10,2,"0")+IF(O10=Q10,1)*IF(O10+Q10=0,0,1)+IF(R10&gt;T10,2,"0")+IF(R10=T10,1)*IF(R10+T10=0,0,1)+IF(X10&gt;Z10,2,"0")+IF(X10=Z10,1)*IF(X10+Z10=0,0,1)+IF(AA10&gt;AC10,2,"0")+IF(AA10=AC10,1)*IF(AA10+AC10=0,0,1)+IF(AD10&gt;AF10,2,"0")+IF(AD10=AF10,1)*IF(AD10+AF10=0,0,1)+IF(AG10&gt;AI10,2,"0")+IF(AG10=AI10,1)*IF(AG10+AI10=0,0,1)+IF(AJ10&gt;AL10,2,"0")+IF(AJ10=AL10,1)*IF(AJ10+AL10=0,0,1)+IF(AM10&gt;AO10,2,"0")+IF(AM10=AO10,1)*IF(AM10+AO10=0,0,1)+IF(AP10&gt;AR10,2,"0")+IF(AP10=AR10,1)*IF(AP10+AR10=0,0,1)+IF(AS10&gt;AU10,2,"0")+IF(AS10=AU10,1)*IF(AS10+AU10=0,0,1)</f>
        <v>0</v>
      </c>
      <c r="AW10" s="106">
        <f>SUM(C10,F10,I10,L10,O10,R10,X10,AA10,AD10,AG10,AJ10,AM10,AP10,AS10)</f>
        <v>0</v>
      </c>
      <c r="AX10" s="107" t="s">
        <v>14</v>
      </c>
      <c r="AY10" s="108">
        <f>SUM(E10,H10,K10,N10,Q10,T10,Z10,AC10,AF10,AI10,AL10,AO10,AR10,AU10)</f>
        <v>0</v>
      </c>
      <c r="AZ10" s="109">
        <f t="shared" si="0"/>
        <v>0</v>
      </c>
      <c r="BA10" s="110">
        <f>IF(poznámky!AQ1=7,poznámky!A19)+IF(poznámky!AQ2=7,poznámky!A20)+IF(poznámky!AQ3=7,poznámky!A21)+IF(poznámky!AQ4=7,poznámky!A22)+IF(poznámky!AQ5=7,poznámky!A23)+IF(poznámky!AQ6=7,poznámky!A24)+IF(poznámky!AQ7=7,poznámky!A25)+IF(poznámky!AQ8=7,poznámky!A26)+IF(poznámky!AQ9=7,poznámky!A27)+IF(poznámky!AQ10=7,poznámky!A28)+IF(poznámky!AQ11=7,poznámky!A29)+IF(poznámky!AQ12=7,poznámky!A30)+IF(poznámky!AQ13=7,poznámky!A31)+IF(poznámky!AQ14=7,poznámky!A32)+IF(poznámky!AQ15=7,poznámky!A33)</f>
        <v>7</v>
      </c>
      <c r="BB10" s="111" t="s">
        <v>21</v>
      </c>
      <c r="BC10" s="112" t="str">
        <f t="shared" si="1"/>
        <v>Dára</v>
      </c>
      <c r="BD10" s="19">
        <f>SUM(AV10,'3_ kolo'!BD10)</f>
        <v>35</v>
      </c>
      <c r="BE10" s="20">
        <f>SUM(AW10,'3_ kolo'!BE10)</f>
        <v>498</v>
      </c>
      <c r="BF10" s="21" t="s">
        <v>14</v>
      </c>
      <c r="BG10" s="22">
        <f>SUM(AY10,'3_ kolo'!BG10)</f>
        <v>488</v>
      </c>
      <c r="BH10" s="23">
        <f t="shared" si="2"/>
        <v>10</v>
      </c>
      <c r="BI10" s="35">
        <f>IF(poznámky!AY1=7,poznámky!A19)+IF(poznámky!AY2=7,poznámky!A20)+IF(poznámky!AY3=7,poznámky!A21)+IF(poznámky!AY4=7,poznámky!A22)+IF(poznámky!AY5=7,poznámky!A23)+IF(poznámky!AY6=7,poznámky!A24)+IF(poznámky!AY7=7,poznámky!A25)+IF(poznámky!AY8=7,poznámky!A26)+IF(poznámky!AY9=7,poznámky!A27)+IF(poznámky!AY10=7,poznámky!A28)+IF(poznámky!AY11=7,poznámky!A29)+IF(poznámky!AY12=7,poznámky!A30)+IF(poznámky!AY13=7,poznámky!A31)+IF(poznámky!AY14=7,poznámky!A32)+IF(poznámky!AY15=7,poznámky!A33)</f>
        <v>7</v>
      </c>
      <c r="BJ10" s="43" t="s">
        <v>21</v>
      </c>
      <c r="BK10" s="36" t="str">
        <f t="shared" si="3"/>
        <v>Dára</v>
      </c>
      <c r="BM10" s="734"/>
      <c r="BN10" s="734"/>
      <c r="BO10" s="734"/>
      <c r="BP10" s="734"/>
      <c r="BQ10" s="734"/>
    </row>
    <row r="11" spans="1:71" ht="21.75" customHeight="1">
      <c r="A11" s="44">
        <v>8</v>
      </c>
      <c r="B11" s="387" t="str">
        <f>'3_ kolo'!B11</f>
        <v>Tomáš</v>
      </c>
      <c r="C11" s="393"/>
      <c r="D11" s="391" t="s">
        <v>14</v>
      </c>
      <c r="E11" s="392"/>
      <c r="F11" s="393"/>
      <c r="G11" s="391" t="s">
        <v>14</v>
      </c>
      <c r="H11" s="392"/>
      <c r="I11" s="393"/>
      <c r="J11" s="391" t="s">
        <v>14</v>
      </c>
      <c r="K11" s="392"/>
      <c r="L11" s="393"/>
      <c r="M11" s="391" t="s">
        <v>14</v>
      </c>
      <c r="N11" s="392"/>
      <c r="O11" s="393"/>
      <c r="P11" s="391" t="s">
        <v>14</v>
      </c>
      <c r="Q11" s="392"/>
      <c r="R11" s="393"/>
      <c r="S11" s="391" t="s">
        <v>14</v>
      </c>
      <c r="T11" s="392"/>
      <c r="U11" s="393"/>
      <c r="V11" s="391" t="s">
        <v>14</v>
      </c>
      <c r="W11" s="394"/>
      <c r="X11" s="647" t="s">
        <v>23</v>
      </c>
      <c r="Y11" s="647"/>
      <c r="Z11" s="647"/>
      <c r="AA11" s="7">
        <f>Z12</f>
        <v>0</v>
      </c>
      <c r="AB11" s="8" t="s">
        <v>14</v>
      </c>
      <c r="AC11" s="15">
        <f>X12</f>
        <v>0</v>
      </c>
      <c r="AD11" s="48">
        <f>Z13</f>
        <v>0</v>
      </c>
      <c r="AE11" s="49" t="s">
        <v>14</v>
      </c>
      <c r="AF11" s="52">
        <f>X13</f>
        <v>0</v>
      </c>
      <c r="AG11" s="60">
        <f>Z14</f>
        <v>0</v>
      </c>
      <c r="AH11" s="61" t="s">
        <v>14</v>
      </c>
      <c r="AI11" s="85">
        <f>X14</f>
        <v>0</v>
      </c>
      <c r="AJ11" s="60">
        <f>Z15</f>
        <v>0</v>
      </c>
      <c r="AK11" s="61" t="s">
        <v>14</v>
      </c>
      <c r="AL11" s="63">
        <f>X15</f>
        <v>0</v>
      </c>
      <c r="AM11" s="60">
        <f>Z16</f>
        <v>0</v>
      </c>
      <c r="AN11" s="61" t="s">
        <v>14</v>
      </c>
      <c r="AO11" s="63">
        <f>X16</f>
        <v>0</v>
      </c>
      <c r="AP11" s="60">
        <f>Z17</f>
        <v>0</v>
      </c>
      <c r="AQ11" s="61" t="s">
        <v>14</v>
      </c>
      <c r="AR11" s="85">
        <f>X17</f>
        <v>0</v>
      </c>
      <c r="AS11" s="60">
        <f>Z18</f>
        <v>0</v>
      </c>
      <c r="AT11" s="61" t="s">
        <v>14</v>
      </c>
      <c r="AU11" s="63">
        <f>X18</f>
        <v>0</v>
      </c>
      <c r="AV11" s="105">
        <f>IF(C11&gt;E11,2,"0")+IF(C11=E11,1)*IF(C11+E11=0,0,1)+IF(F11&gt;H11,2,"0")+IF(F11=H11,1)*IF(F11+H11=0,0,1)+IF(I11&gt;K11,2,"0")+IF(I11=K11,1)*IF(I11+K11=0,0,1)+IF(L11&gt;N11,2,"0")+IF(L11=N11,1)*IF(L11+N11=0,0,1)+IF(O11&gt;Q11,2,"0")+IF(O11=Q11,1)*IF(O11+Q11=0,0,1)+IF(R11&gt;T11,2,"0")+IF(R11=T11,1)*IF(R11+T11=0,0,1)+IF(U11&gt;W11,2,"0")+IF(U11=W11,1)*IF(U11+W11=0,0,1)+IF(AA11&gt;AC11,2,"0")+IF(AA11=AC11,1)*IF(AA11+AC11=0,0,1)+IF(AD11&gt;AF11,2,"0")+IF(AD11=AF11,1)*IF(AD11+AF11=0,0,1)+IF(AG11&gt;AI11,2,"0")+IF(AG11=AI11,1)*IF(AG11+AI11=0,0,1)+IF(AJ11&gt;AL11,2,"0")+IF(AJ11=AL11,1)*IF(AJ11+AL11=0,0,1)+IF(AM11&gt;AO11,2,"0")+IF(AM11=AO11,1)*IF(AM11+AO11=0,0,1)+IF(AP11&gt;AR11,2,"0")+IF(AP11=AR11,1)*IF(AP11+AR11=0,0,1)+IF(AS11&gt;AU11,2,"0")+IF(AS11=AU11,1)*IF(AS11+AU11=0,0,1)</f>
        <v>0</v>
      </c>
      <c r="AW11" s="106">
        <f>SUM(C11,F11,I11,L11,O11,R11,U11,AA11,AD11,AG11,AJ11,AM11,AP11,AS11)</f>
        <v>0</v>
      </c>
      <c r="AX11" s="107" t="s">
        <v>14</v>
      </c>
      <c r="AY11" s="108">
        <f>SUM(E11,H11,K11,N11,Q11,T11,W11,AC11,AF11,AI11,AL11,AO11,AR11,AU11)</f>
        <v>0</v>
      </c>
      <c r="AZ11" s="109">
        <f t="shared" si="0"/>
        <v>0</v>
      </c>
      <c r="BA11" s="110">
        <f>IF(poznámky!AQ1=8,poznámky!A19)+IF(poznámky!AQ2=8,poznámky!A20)+IF(poznámky!AQ3=8,poznámky!A21)+IF(poznámky!AQ4=8,poznámky!A22)+IF(poznámky!AQ5=8,poznámky!A23)+IF(poznámky!AQ6=8,poznámky!A24)+IF(poznámky!AQ7=8,poznámky!A25)+IF(poznámky!AQ8=8,poznámky!A26)+IF(poznámky!AQ9=8,poznámky!A27)+IF(poznámky!AQ10=8,poznámky!A28)+IF(poznámky!AQ11=8,poznámky!A29)+IF(poznámky!AQ12=8,poznámky!A30)+IF(poznámky!AQ13=8,poznámky!A31)+IF(poznámky!AQ14=8,poznámky!A32)+IF(poznámky!AQ15=8,poznámky!A33)</f>
        <v>8</v>
      </c>
      <c r="BB11" s="111" t="s">
        <v>21</v>
      </c>
      <c r="BC11" s="112" t="str">
        <f t="shared" si="1"/>
        <v>Tomáš</v>
      </c>
      <c r="BD11" s="19">
        <f>SUM(AV11,'3_ kolo'!BD11)</f>
        <v>29</v>
      </c>
      <c r="BE11" s="20">
        <f>SUM(AW11,'3_ kolo'!BE11)</f>
        <v>477</v>
      </c>
      <c r="BF11" s="21" t="s">
        <v>14</v>
      </c>
      <c r="BG11" s="22">
        <f>SUM(AY11,'3_ kolo'!BG11)</f>
        <v>524</v>
      </c>
      <c r="BH11" s="23">
        <f t="shared" si="2"/>
        <v>-47</v>
      </c>
      <c r="BI11" s="35">
        <f>IF(poznámky!AY1=8,poznámky!A19)+IF(poznámky!AY2=8,poznámky!A20)+IF(poznámky!AY3=8,poznámky!A21)+IF(poznámky!AY4=8,poznámky!A22)+IF(poznámky!AY5=8,poznámky!A23)+IF(poznámky!AY6=8,poznámky!A24)+IF(poznámky!AY7=8,poznámky!A25)+IF(poznámky!AY8=8,poznámky!A26)+IF(poznámky!AY9=8,poznámky!A27)+IF(poznámky!AY10=8,poznámky!A28)+IF(poznámky!AY11=8,poznámky!A29)+IF(poznámky!AY12=8,poznámky!A30)+IF(poznámky!AY13=8,poznámky!A31)+IF(poznámky!AY14=8,poznámky!A32)+IF(poznámky!AY15=8,poznámky!A33)</f>
        <v>8</v>
      </c>
      <c r="BJ11" s="43" t="s">
        <v>21</v>
      </c>
      <c r="BK11" s="36" t="str">
        <f t="shared" si="3"/>
        <v>Tomáš</v>
      </c>
      <c r="BM11" s="384"/>
    </row>
    <row r="12" spans="1:71" ht="21.75" customHeight="1">
      <c r="A12" s="44">
        <v>9</v>
      </c>
      <c r="B12" s="387" t="str">
        <f>'3_ kolo'!B12</f>
        <v>Siddha</v>
      </c>
      <c r="C12" s="393"/>
      <c r="D12" s="391" t="s">
        <v>14</v>
      </c>
      <c r="E12" s="394"/>
      <c r="F12" s="393"/>
      <c r="G12" s="391" t="s">
        <v>14</v>
      </c>
      <c r="H12" s="394"/>
      <c r="I12" s="393"/>
      <c r="J12" s="391" t="s">
        <v>14</v>
      </c>
      <c r="K12" s="394"/>
      <c r="L12" s="393"/>
      <c r="M12" s="391" t="s">
        <v>14</v>
      </c>
      <c r="N12" s="394"/>
      <c r="O12" s="393"/>
      <c r="P12" s="391" t="s">
        <v>14</v>
      </c>
      <c r="Q12" s="394"/>
      <c r="R12" s="393"/>
      <c r="S12" s="391" t="s">
        <v>14</v>
      </c>
      <c r="T12" s="394"/>
      <c r="U12" s="393"/>
      <c r="V12" s="391" t="s">
        <v>14</v>
      </c>
      <c r="W12" s="394"/>
      <c r="X12" s="393"/>
      <c r="Y12" s="391" t="s">
        <v>14</v>
      </c>
      <c r="Z12" s="394"/>
      <c r="AA12" s="647" t="s">
        <v>24</v>
      </c>
      <c r="AB12" s="647"/>
      <c r="AC12" s="647"/>
      <c r="AD12" s="48">
        <f>AC13</f>
        <v>0</v>
      </c>
      <c r="AE12" s="49" t="s">
        <v>14</v>
      </c>
      <c r="AF12" s="50">
        <f>AA13</f>
        <v>0</v>
      </c>
      <c r="AG12" s="60">
        <f>AC14</f>
        <v>0</v>
      </c>
      <c r="AH12" s="61" t="s">
        <v>14</v>
      </c>
      <c r="AI12" s="84">
        <f>AA14</f>
        <v>0</v>
      </c>
      <c r="AJ12" s="60">
        <f>AC15</f>
        <v>0</v>
      </c>
      <c r="AK12" s="61" t="s">
        <v>14</v>
      </c>
      <c r="AL12" s="62">
        <f>AA15</f>
        <v>0</v>
      </c>
      <c r="AM12" s="60">
        <f>AC16</f>
        <v>0</v>
      </c>
      <c r="AN12" s="61" t="s">
        <v>14</v>
      </c>
      <c r="AO12" s="62">
        <f>AA16</f>
        <v>0</v>
      </c>
      <c r="AP12" s="60">
        <f>AC17</f>
        <v>0</v>
      </c>
      <c r="AQ12" s="61" t="s">
        <v>14</v>
      </c>
      <c r="AR12" s="84">
        <f>AA17</f>
        <v>0</v>
      </c>
      <c r="AS12" s="60">
        <f>AC18</f>
        <v>0</v>
      </c>
      <c r="AT12" s="61" t="s">
        <v>14</v>
      </c>
      <c r="AU12" s="62">
        <f>AA18</f>
        <v>0</v>
      </c>
      <c r="AV12" s="105">
        <f>IF(C12&gt;E12,2,"0")+IF(C12=E12,1)*IF(C12+E12=0,0,1)+IF(F12&gt;H12,2,"0")+IF(F12=H12,1)*IF(F12+H12=0,0,1)+IF(I12&gt;K12,2,"0")+IF(I12=K12,1)*IF(I12+K12=0,0,1)+IF(L12&gt;N12,2,"0")+IF(L12=N12,1)*IF(L12+N12=0,0,1)+IF(O12&gt;Q12,2,"0")+IF(O12=Q12,1)*IF(O12+Q12=0,0,1)+IF(R12&gt;T12,2,"0")+IF(R12=T12,1)*IF(R12+T12=0,0,1)+IF(U12&gt;W12,2,"0")+IF(U12=W12,1)*IF(U12+W12=0,0,1)+IF(X12&gt;Z12,2,"0")+IF(X12=Z12,1)*IF(X12+Z12=0,0,1)+IF(AD12&gt;AF12,2,"0")+IF(AD12=AF12,1)*IF(AD12+AF12=0,0,1)+IF(AG12&gt;AI12,2,"0")+IF(AG12=AI12,1)*IF(AG12+AI12=0,0,1)+IF(AJ12&gt;AL12,2,"0")+IF(AJ12=AL12,1)*IF(AJ12+AL12=0,0,1)+IF(AM12&gt;AO12,2,"0")+IF(AM12=AO12,1)*IF(AM12+AO12=0,0,1)+IF(AP12&gt;AR12,2,"0")+IF(AP12=AR12,1)*IF(AP12+AR12=0,0,1)+IF(AS12&gt;AU12,2,"0")+IF(AS12=AU12,1)*IF(AS12+AU12=0,0,1)</f>
        <v>0</v>
      </c>
      <c r="AW12" s="106">
        <f>SUM(C12,F12,I12,L12,O12,R12,U12,X12,AD12,AG12,AJ12,AM12,AP12,AS12)</f>
        <v>0</v>
      </c>
      <c r="AX12" s="107" t="s">
        <v>14</v>
      </c>
      <c r="AY12" s="108">
        <f>SUM(E12,H12,K12,N12,Q12,T12,W12,Z12,AF12,AI12,AL12,AO12,AR12,AU12)</f>
        <v>0</v>
      </c>
      <c r="AZ12" s="109">
        <f t="shared" si="0"/>
        <v>0</v>
      </c>
      <c r="BA12" s="110">
        <f>IF(poznámky!AQ1=9,poznámky!A19)+IF(poznámky!AQ2=9,poznámky!A20)+IF(poznámky!AQ3=9,poznámky!A21)+IF(poznámky!AQ4=9,poznámky!A22)+IF(poznámky!AQ5=9,poznámky!A23)+IF(poznámky!AQ6=9,poznámky!A24)+IF(poznámky!AQ7=9,poznámky!A25)+IF(poznámky!AQ8=9,poznámky!A26)+IF(poznámky!AQ9=9,poznámky!A27)+IF(poznámky!AQ10=9,poznámky!A28)+IF(poznámky!AQ11=9,poznámky!A29)+IF(poznámky!AQ12=9,poznámky!A30)+IF(poznámky!AQ13=9,poznámky!A31)+IF(poznámky!AQ14=9,poznámky!A32)+IF(poznámky!AQ15=9,poznámky!A33)</f>
        <v>9</v>
      </c>
      <c r="BB12" s="111" t="s">
        <v>21</v>
      </c>
      <c r="BC12" s="112" t="str">
        <f t="shared" si="1"/>
        <v>Siddha</v>
      </c>
      <c r="BD12" s="19">
        <f>SUM(AV12,'3_ kolo'!BD12)</f>
        <v>18</v>
      </c>
      <c r="BE12" s="20">
        <f>SUM(AW12,'3_ kolo'!BE12)</f>
        <v>255</v>
      </c>
      <c r="BF12" s="21" t="s">
        <v>14</v>
      </c>
      <c r="BG12" s="22">
        <f>SUM(AY12,'3_ kolo'!BG12)</f>
        <v>184</v>
      </c>
      <c r="BH12" s="23">
        <f t="shared" si="2"/>
        <v>71</v>
      </c>
      <c r="BI12" s="35">
        <f>IF(poznámky!AY1=9,poznámky!A19)+IF(poznámky!AY2=9,poznámky!A20)+IF(poznámky!AY3=9,poznámky!A21)+IF(poznámky!AY4=9,poznámky!A22)+IF(poznámky!AY5=9,poznámky!A23)+IF(poznámky!AY6=9,poznámky!A24)+IF(poznámky!AY7=9,poznámky!A25)+IF(poznámky!AY8=9,poznámky!A26)+IF(poznámky!AY9=9,poznámky!A27)+IF(poznámky!AY10=9,poznámky!A28)+IF(poznámky!AY11=9,poznámky!A29)+IF(poznámky!AY12=9,poznámky!A30)+IF(poznámky!AY13=9,poznámky!A31)+IF(poznámky!AY14=9,poznámky!A32)+IF(poznámky!AY15=9,poznámky!A33)</f>
        <v>9</v>
      </c>
      <c r="BJ12" s="43" t="s">
        <v>21</v>
      </c>
      <c r="BK12" s="36" t="str">
        <f t="shared" si="3"/>
        <v>Siddha</v>
      </c>
      <c r="BM12" s="384"/>
    </row>
    <row r="13" spans="1:71" ht="21.75" customHeight="1">
      <c r="A13" s="44">
        <v>10</v>
      </c>
      <c r="B13" s="387" t="str">
        <f>'3_ kolo'!B13</f>
        <v>Jirka</v>
      </c>
      <c r="C13" s="48"/>
      <c r="D13" s="49" t="s">
        <v>14</v>
      </c>
      <c r="E13" s="50"/>
      <c r="F13" s="48"/>
      <c r="G13" s="49" t="s">
        <v>14</v>
      </c>
      <c r="H13" s="50"/>
      <c r="I13" s="48"/>
      <c r="J13" s="49" t="s">
        <v>14</v>
      </c>
      <c r="K13" s="50"/>
      <c r="L13" s="48"/>
      <c r="M13" s="49" t="s">
        <v>14</v>
      </c>
      <c r="N13" s="50"/>
      <c r="O13" s="48"/>
      <c r="P13" s="49" t="s">
        <v>14</v>
      </c>
      <c r="Q13" s="50"/>
      <c r="R13" s="48"/>
      <c r="S13" s="49" t="s">
        <v>14</v>
      </c>
      <c r="T13" s="50"/>
      <c r="U13" s="48"/>
      <c r="V13" s="49" t="s">
        <v>14</v>
      </c>
      <c r="W13" s="50"/>
      <c r="X13" s="48"/>
      <c r="Y13" s="49" t="s">
        <v>14</v>
      </c>
      <c r="Z13" s="50"/>
      <c r="AA13" s="48"/>
      <c r="AB13" s="49" t="s">
        <v>14</v>
      </c>
      <c r="AC13" s="50"/>
      <c r="AD13" s="647" t="s">
        <v>15</v>
      </c>
      <c r="AE13" s="647"/>
      <c r="AF13" s="647"/>
      <c r="AG13" s="60">
        <f>AF14</f>
        <v>0</v>
      </c>
      <c r="AH13" s="61" t="s">
        <v>14</v>
      </c>
      <c r="AI13" s="84">
        <f>AD14</f>
        <v>0</v>
      </c>
      <c r="AJ13" s="60">
        <f>AF15</f>
        <v>0</v>
      </c>
      <c r="AK13" s="61" t="s">
        <v>14</v>
      </c>
      <c r="AL13" s="62">
        <f>AD15</f>
        <v>0</v>
      </c>
      <c r="AM13" s="60">
        <f>AF16</f>
        <v>0</v>
      </c>
      <c r="AN13" s="61" t="s">
        <v>14</v>
      </c>
      <c r="AO13" s="62">
        <f>AD16</f>
        <v>0</v>
      </c>
      <c r="AP13" s="60">
        <f>AF17</f>
        <v>0</v>
      </c>
      <c r="AQ13" s="61" t="s">
        <v>14</v>
      </c>
      <c r="AR13" s="84">
        <f>AD17</f>
        <v>0</v>
      </c>
      <c r="AS13" s="60">
        <f>AF18</f>
        <v>0</v>
      </c>
      <c r="AT13" s="61" t="s">
        <v>14</v>
      </c>
      <c r="AU13" s="62">
        <f>AD18</f>
        <v>0</v>
      </c>
      <c r="AV13" s="105">
        <f>IF(C13=E13,1)*IF(C13+E13=0,0,1)+IF(C13&gt;E13,2,"0")+IF(F13&gt;H13,2,"0")+IF(F13=H13,1)*IF(F13+H13=0,0,1)+IF(I13&gt;K13,2,"0")+IF(I13=K13,1)*IF(I13+K13=0,0,1)+IF(L13&gt;N13,2,"0")+IF(L13=N13,1)*IF(L13+N13=0,0,1)+IF(O13&gt;Q13,2,"0")+IF(O13=Q13,1)*IF(O13+Q13=0,0,1)+IF(R13&gt;T13,2,"0")+IF(R13=T13,1)*IF(R13+T13=0,0,1)+IF(U13&gt;W13,2,"0")+IF(U13=W13,1)*IF(U13+W13=0,0,1)+IF(X13&gt;Z13,2,"0")+IF(X13=Z13,1)*IF(X13+Z13=0,0,1)+IF(AA13&gt;AC13,2,"0")+IF(AA13=AC13,1)*IF(AA13+AC13=0,0,1)+IF(AG13&gt;AI13,2,"0")+IF(AG13=AI13,1)*IF(AG13+AI13=0,0,1)+IF(AJ13&gt;AL13,2,"0")+IF(AJ13=AL13,1)*IF(AJ13+AL13=0,0,1)+IF(AM13&gt;AO13,2,"0")+IF(AM13=AO13,1)*IF(AM13+AO13=0,0,1)+IF(AP13&gt;AR13,2,"0")+IF(AP13=AR13,1)*IF(AP13+AR13=0,0,1)+IF(AS13&gt;AU13,2,"0")+IF(AS13=AU13,1)*IF(AS13+AU13=0,0,1)</f>
        <v>0</v>
      </c>
      <c r="AW13" s="106">
        <f>SUM(C13,F13,I13,L13,O13,R13,U13,X13,AA13,AG13,AJ13,AM13,AP13,AS13)</f>
        <v>0</v>
      </c>
      <c r="AX13" s="107" t="s">
        <v>14</v>
      </c>
      <c r="AY13" s="108">
        <f>SUM(E13,H13,K13,N13,Q13,T13,W13,Z13,AC13,AI13,AL13,AO13,AR13,AU13)</f>
        <v>0</v>
      </c>
      <c r="AZ13" s="109">
        <f t="shared" si="0"/>
        <v>0</v>
      </c>
      <c r="BA13" s="110">
        <f>IF(poznámky!AQ1=10,poznámky!A19)+IF(poznámky!AQ2=10,poznámky!A20)+IF(poznámky!AQ3=10,poznámky!A21)+IF(poznámky!AQ4=10,poznámky!A22)+IF(poznámky!AQ5=10,poznámky!A23)+IF(poznámky!AQ6=10,poznámky!A24)+IF(poznámky!AQ7=10,poznámky!A25)+IF(poznámky!AQ8=10,poznámky!A26)+IF(poznámky!AQ9=10,poznámky!A27)+IF(poznámky!AQ10=10,poznámky!A28)+IF(poznámky!AQ11=10,poznámky!A29)+IF(poznámky!AQ12=10,poznámky!A30)+IF(poznámky!AQ13=10,poznámky!A31)+IF(poznámky!AQ14=10,poznámky!A32)+IF(poznámky!AQ15=10,poznámky!A33)</f>
        <v>10</v>
      </c>
      <c r="BB13" s="111" t="s">
        <v>21</v>
      </c>
      <c r="BC13" s="112" t="str">
        <f t="shared" si="1"/>
        <v>Jirka</v>
      </c>
      <c r="BD13" s="19">
        <f>SUM(AV13,'3_ kolo'!BD13)</f>
        <v>27</v>
      </c>
      <c r="BE13" s="20">
        <f>SUM(AW13,'3_ kolo'!BE13)</f>
        <v>389</v>
      </c>
      <c r="BF13" s="21" t="s">
        <v>14</v>
      </c>
      <c r="BG13" s="22">
        <f>SUM(AY13,'3_ kolo'!BG13)</f>
        <v>379</v>
      </c>
      <c r="BH13" s="23">
        <f t="shared" si="2"/>
        <v>10</v>
      </c>
      <c r="BI13" s="35">
        <f>IF(poznámky!AY1=10,poznámky!A19)+IF(poznámky!AY2=10,poznámky!A20)+IF(poznámky!AY3=10,poznámky!A21)+IF(poznámky!AY4=10,poznámky!A22)+IF(poznámky!AY5=10,poznámky!A23)+IF(poznámky!AY6=10,poznámky!A24)+IF(poznámky!AY7=10,poznámky!A25)+IF(poznámky!AY8=10,poznámky!A26)+IF(poznámky!AY9=10,poznámky!A27)+IF(poznámky!AY10=10,poznámky!A28)+IF(poznámky!AY11=10,poznámky!A29)+IF(poznámky!AY12=10,poznámky!A30)+IF(poznámky!AY13=10,poznámky!A31)+IF(poznámky!AY14=10,poznámky!A32)+IF(poznámky!AY15=10,poznámky!A33)</f>
        <v>10</v>
      </c>
      <c r="BJ13" s="43" t="s">
        <v>21</v>
      </c>
      <c r="BK13" s="36" t="str">
        <f t="shared" si="3"/>
        <v>Jirka</v>
      </c>
      <c r="BM13" s="739" t="s">
        <v>81</v>
      </c>
      <c r="BN13" s="740"/>
      <c r="BO13" s="740"/>
      <c r="BP13" s="740"/>
      <c r="BQ13" s="740"/>
      <c r="BR13" s="740"/>
      <c r="BS13" s="740"/>
    </row>
    <row r="14" spans="1:71" ht="21.75" customHeight="1">
      <c r="A14" s="44">
        <v>11</v>
      </c>
      <c r="B14" s="191">
        <f>'3_ kolo'!B14</f>
        <v>0</v>
      </c>
      <c r="C14" s="175"/>
      <c r="D14" s="61" t="s">
        <v>14</v>
      </c>
      <c r="E14" s="84"/>
      <c r="F14" s="175"/>
      <c r="G14" s="61" t="s">
        <v>14</v>
      </c>
      <c r="H14" s="84"/>
      <c r="I14" s="175"/>
      <c r="J14" s="61" t="s">
        <v>14</v>
      </c>
      <c r="K14" s="84"/>
      <c r="L14" s="175"/>
      <c r="M14" s="61" t="s">
        <v>14</v>
      </c>
      <c r="N14" s="84"/>
      <c r="O14" s="175"/>
      <c r="P14" s="61" t="s">
        <v>14</v>
      </c>
      <c r="Q14" s="84"/>
      <c r="R14" s="175"/>
      <c r="S14" s="61" t="s">
        <v>14</v>
      </c>
      <c r="T14" s="84"/>
      <c r="U14" s="175"/>
      <c r="V14" s="61" t="s">
        <v>14</v>
      </c>
      <c r="W14" s="84"/>
      <c r="X14" s="175"/>
      <c r="Y14" s="61" t="s">
        <v>14</v>
      </c>
      <c r="Z14" s="84"/>
      <c r="AA14" s="175"/>
      <c r="AB14" s="61" t="s">
        <v>14</v>
      </c>
      <c r="AC14" s="84"/>
      <c r="AD14" s="60"/>
      <c r="AE14" s="61" t="s">
        <v>14</v>
      </c>
      <c r="AF14" s="84"/>
      <c r="AG14" s="647"/>
      <c r="AH14" s="647"/>
      <c r="AI14" s="647"/>
      <c r="AJ14" s="60">
        <f>AI15</f>
        <v>0</v>
      </c>
      <c r="AK14" s="61" t="s">
        <v>14</v>
      </c>
      <c r="AL14" s="62">
        <f>AG15</f>
        <v>0</v>
      </c>
      <c r="AM14" s="60">
        <f>AI16</f>
        <v>0</v>
      </c>
      <c r="AN14" s="61" t="s">
        <v>14</v>
      </c>
      <c r="AO14" s="62">
        <f>AG16</f>
        <v>0</v>
      </c>
      <c r="AP14" s="60">
        <f>AI17</f>
        <v>0</v>
      </c>
      <c r="AQ14" s="61" t="s">
        <v>14</v>
      </c>
      <c r="AR14" s="85">
        <f>AG17</f>
        <v>0</v>
      </c>
      <c r="AS14" s="60">
        <f>AI18</f>
        <v>0</v>
      </c>
      <c r="AT14" s="61" t="s">
        <v>14</v>
      </c>
      <c r="AU14" s="62">
        <f>AG18</f>
        <v>0</v>
      </c>
      <c r="AV14" s="113">
        <f>IF(C14&gt;E14,2,"0")+IF(C14=E14,1)*IF(C14+E14=0,0,1)+IF(F14&gt;H14,2,"0")+IF(F14=H14,1)*IF(F14+H14=0,0,1)+IF(I14&gt;K14,2,"0")+IF(I14=K14,1)*IF(I14+K14=0,0,1)+IF(L14&gt;N14,2,"0")+IF(L14=N14,1)*IF(L14+N14=0,0,1)+IF(O14&gt;Q14,2,"0")+IF(O14=Q14,1)*IF(O14+Q14=0,0,1)+IF(R14&gt;T14,2,"0")+IF(R14=T14,1)*IF(R14+T14=0,0,1)+IF(U14&gt;W14,2,"0")+IF(U14=W14,1)*IF(U14+W14=0,0,1)+IF(X14&gt;Z14,2,"0")+IF(X14=Z14,1)*IF(X14+Z14=0,0,1)+IF(AA14&gt;AC14,2,"0")+IF(AA14=AC14,1)*IF(AA14+AC14=0,0,1)+IF(AD14&gt;AF14,2,"0")+IF(AD14=AF14,1)*IF(AD14+AF14=0,0,1)+IF(AJ14&gt;AL14,2,"0")+IF(AJ14=AL14,1)*IF(AJ14+AL14=0,0,1)+IF(AM14&gt;AO14,2,"0")+IF(AM14=AO14,1)*IF(AM14+AO14=0,0,1)+IF(AP14&gt;AR14,2,"0")+IF(AP14=AR14,1)*IF(AP14+AR14=0,0,1)+IF(AS14&gt;AU14,2,"0")+IF(AS14=AU14,1)*IF(AS14+AU14=0,0,1)</f>
        <v>0</v>
      </c>
      <c r="AW14" s="114">
        <f>SUM(C14,F14,I14,L14,O14,R14,U14,X14,AA14,AD14,AJ14,AM14,AP14,AS14)</f>
        <v>0</v>
      </c>
      <c r="AX14" s="197" t="s">
        <v>14</v>
      </c>
      <c r="AY14" s="116">
        <f>SUM(E14,H14,K14,N14,Q14,T14,W14,Z14,AC14,AF14,AL14,AO14,AR14,AU14)</f>
        <v>0</v>
      </c>
      <c r="AZ14" s="198">
        <f t="shared" si="0"/>
        <v>0</v>
      </c>
      <c r="BA14" s="199">
        <f>IF(poznámky!AQ1=11,poznámky!A19)+IF(poznámky!AQ2=11,poznámky!A20)+IF(poznámky!AQ3=11,poznámky!A21)+IF(poznámky!AQ4=11,poznámky!A22)+IF(poznámky!AQ5=11,poznámky!A23)+IF(poznámky!AQ6=11,poznámky!A24)+IF(poznámky!AQ7=11,poznámky!A25)+IF(poznámky!AQ8=11,poznámky!A26)+IF(poznámky!AQ9=11,poznámky!A27)+IF(poznámky!AQ10=11,poznámky!A28)+IF(poznámky!AQ11=11,poznámky!A29)+IF(poznámky!AQ12=11,poznámky!A30)+IF(poznámky!AQ13=11,poznámky!A31)+IF(poznámky!AQ14=11,poznámky!A32)+IF(poznámky!AQ15=11,poznámky!A33)</f>
        <v>11</v>
      </c>
      <c r="BB14" s="119" t="s">
        <v>21</v>
      </c>
      <c r="BC14" s="120">
        <f t="shared" si="1"/>
        <v>0</v>
      </c>
      <c r="BD14" s="186">
        <f>SUM(AV14,'3_ kolo'!BD14)</f>
        <v>0</v>
      </c>
      <c r="BE14" s="187">
        <f>SUM(AW14,'3_ kolo'!BE14)</f>
        <v>0</v>
      </c>
      <c r="BF14" s="190" t="s">
        <v>14</v>
      </c>
      <c r="BG14" s="189">
        <f>SUM(AY14,'3_ kolo'!BG14)</f>
        <v>0</v>
      </c>
      <c r="BH14" s="74">
        <f t="shared" si="2"/>
        <v>0</v>
      </c>
      <c r="BI14" s="200">
        <f>IF(poznámky!AY1=11,poznámky!A19)+IF(poznámky!AY2=11,poznámky!A20)+IF(poznámky!AY3=11,poznámky!A21)+IF(poznámky!AY4=11,poznámky!A22)+IF(poznámky!AY5=11,poznámky!A23)+IF(poznámky!AY6=11,poznámky!A24)+IF(poznámky!AY7=11,poznámky!A25)+IF(poznámky!AY8=11,poznámky!A26)+IF(poznámky!AY9=11,poznámky!A27)+IF(poznámky!AY10=11,poznámky!A28)+IF(poznámky!AY11=11,poznámky!A29)+IF(poznámky!AY12=11,poznámky!A30)+IF(poznámky!AY13=11,poznámky!A31)+IF(poznámky!AY14=11,poznámky!A32)+IF(poznámky!AY15=11,poznámky!A33)</f>
        <v>11</v>
      </c>
      <c r="BJ14" s="66" t="s">
        <v>21</v>
      </c>
      <c r="BK14" s="67">
        <f t="shared" si="3"/>
        <v>0</v>
      </c>
      <c r="BM14" s="384"/>
    </row>
    <row r="15" spans="1:71" ht="21.75" customHeight="1">
      <c r="A15" s="44">
        <v>12</v>
      </c>
      <c r="B15" s="191">
        <f>'3_ kolo'!B15</f>
        <v>0</v>
      </c>
      <c r="C15" s="60"/>
      <c r="D15" s="61" t="s">
        <v>14</v>
      </c>
      <c r="E15" s="84"/>
      <c r="F15" s="60"/>
      <c r="G15" s="61" t="s">
        <v>14</v>
      </c>
      <c r="H15" s="84"/>
      <c r="I15" s="60"/>
      <c r="J15" s="61" t="s">
        <v>14</v>
      </c>
      <c r="K15" s="84"/>
      <c r="L15" s="60"/>
      <c r="M15" s="61" t="s">
        <v>14</v>
      </c>
      <c r="N15" s="84"/>
      <c r="O15" s="60"/>
      <c r="P15" s="61" t="s">
        <v>14</v>
      </c>
      <c r="Q15" s="84"/>
      <c r="R15" s="60"/>
      <c r="S15" s="61" t="s">
        <v>14</v>
      </c>
      <c r="T15" s="84"/>
      <c r="U15" s="60"/>
      <c r="V15" s="61" t="s">
        <v>14</v>
      </c>
      <c r="W15" s="84"/>
      <c r="X15" s="60"/>
      <c r="Y15" s="61" t="s">
        <v>14</v>
      </c>
      <c r="Z15" s="84"/>
      <c r="AA15" s="60"/>
      <c r="AB15" s="61" t="s">
        <v>14</v>
      </c>
      <c r="AC15" s="84"/>
      <c r="AD15" s="60"/>
      <c r="AE15" s="61" t="s">
        <v>14</v>
      </c>
      <c r="AF15" s="84"/>
      <c r="AG15" s="60"/>
      <c r="AH15" s="61" t="s">
        <v>14</v>
      </c>
      <c r="AI15" s="84"/>
      <c r="AJ15" s="646">
        <v>2</v>
      </c>
      <c r="AK15" s="646"/>
      <c r="AL15" s="675"/>
      <c r="AM15" s="175">
        <f>AL16</f>
        <v>0</v>
      </c>
      <c r="AN15" s="61" t="s">
        <v>14</v>
      </c>
      <c r="AO15" s="85">
        <f>AJ16</f>
        <v>0</v>
      </c>
      <c r="AP15" s="175">
        <f>AL17</f>
        <v>0</v>
      </c>
      <c r="AQ15" s="61" t="s">
        <v>14</v>
      </c>
      <c r="AR15" s="84">
        <f>AJ17</f>
        <v>0</v>
      </c>
      <c r="AS15" s="60">
        <f>AL18</f>
        <v>0</v>
      </c>
      <c r="AT15" s="61" t="s">
        <v>14</v>
      </c>
      <c r="AU15" s="64">
        <f>AJ18</f>
        <v>0</v>
      </c>
      <c r="AV15" s="113">
        <f>IF(C15&gt;E15,2,"0")+IF(C15=E15,1)*IF(C15+E15=0,0,1)+IF(F15&gt;H15,2,"0")+IF(F15=H15,1)*IF(F15+H15=0,0,1)+IF(I15&gt;K15,2,"0")+IF(I15=K15,1)*IF(I15+K15=0,0,1)+IF(L15&gt;N15,2,"0")+IF(L15=N15,1)*IF(L15+N15=0,0,1)+IF(O15&gt;Q15,2,"0")+IF(O15=Q15,1)*IF(O15+Q15=0,0,1)+IF(R15&gt;T15,2,"0")+IF(R15=T15,1)*IF(R15+T15=0,0,1)+IF(U15&gt;W15,2,"0")+IF(U15=W15,1)*IF(U15+W15=0,0,1)+IF(X15&gt;Z15,2,"0")+IF(X15=Z15,1)*IF(X15+Z15=0,0,1)+IF(AA15&gt;AC15,2,"0")+IF(AA15=AC15,1)*IF(AA15+AC15=0,0,1)+IF(AD15&gt;AF15,2,"0")+IF(AD15=AF15,1)*IF(AD15+AF15=0,0,1)+IF(AG15&gt;AI15,2,"0")+IF(AG15=AI15,1)*IF(AG15+AI15=0,0,1)+IF(AM15&gt;AO15,2,"0")+IF(AM15=AO15,1)*IF(AM15+AO15=0,0,1)+IF(AP15&gt;AR15,2,"0")+IF(AP15=AR15,1)*IF(AP15+AR15=0,0,1)+IF(AS15&gt;AU15,2,"0")+IF(AS15=AU15,1)*IF(AS15+AU15=0,0,1)</f>
        <v>0</v>
      </c>
      <c r="AW15" s="114">
        <f>SUM(C15,F15,I15,L15,O15,R15,U15,X15,AA15,AD15,AG15,AM15,AP15,AS15)</f>
        <v>0</v>
      </c>
      <c r="AX15" s="197" t="s">
        <v>14</v>
      </c>
      <c r="AY15" s="116">
        <f>SUM(E15,H15,K15,N15,Q15,T15,W15,Z15,AC15,AF15,AI15,AO15,AR15,AU15)</f>
        <v>0</v>
      </c>
      <c r="AZ15" s="198">
        <f>AW15-AY15</f>
        <v>0</v>
      </c>
      <c r="BA15" s="199">
        <f>IF(poznámky!AQ1=12,poznámky!A19)+IF(poznámky!AQ2=12,poznámky!A20)+IF(poznámky!AQ3=12,poznámky!A21)+IF(poznámky!AQ4=12,poznámky!A22)+IF(poznámky!AQ5=12,poznámky!A23)+IF(poznámky!AQ6=12,poznámky!A24)+IF(poznámky!AQ7=12,poznámky!A25)+IF(poznámky!AQ8=12,poznámky!A26)+IF(poznámky!AQ9=12,poznámky!A27)+IF(poznámky!AQ10=12,poznámky!A28)+IF(poznámky!AQ11=12,poznámky!A29)+IF(poznámky!AQ12=12,poznámky!A30)+IF(poznámky!AQ13=12,poznámky!A31)+IF(poznámky!AQ14=12,poznámky!A32)+IF(poznámky!AQ15=12,poznámky!A33)</f>
        <v>12</v>
      </c>
      <c r="BB15" s="119" t="s">
        <v>21</v>
      </c>
      <c r="BC15" s="120">
        <f t="shared" si="1"/>
        <v>0</v>
      </c>
      <c r="BD15" s="186">
        <f>SUM(AV15,'3_ kolo'!BD15)</f>
        <v>0</v>
      </c>
      <c r="BE15" s="187">
        <f>SUM(AW15,'3_ kolo'!BE15)</f>
        <v>0</v>
      </c>
      <c r="BF15" s="190" t="s">
        <v>14</v>
      </c>
      <c r="BG15" s="189">
        <f>SUM(AY15,'3_ kolo'!BG15)</f>
        <v>0</v>
      </c>
      <c r="BH15" s="74">
        <f t="shared" si="2"/>
        <v>0</v>
      </c>
      <c r="BI15" s="200">
        <f>IF(poznámky!AY1=12,poznámky!A19)+IF(poznámky!AY2=12,poznámky!A20)+IF(poznámky!AY3=12,poznámky!A21)+IF(poznámky!AY4=12,poznámky!A22)+IF(poznámky!AY5=12,poznámky!A23)+IF(poznámky!AY6=12,poznámky!A24)+IF(poznámky!AY7=12,poznámky!A25)+IF(poznámky!AY8=12,poznámky!A26)+IF(poznámky!AY9=12,poznámky!A27)+IF(poznámky!AY10=12,poznámky!A28)+IF(poznámky!AY11=12,poznámky!A29)+IF(poznámky!AY12=12,poznámky!A30)+IF(poznámky!AY13=12,poznámky!A31)+IF(poznámky!AY14=12,poznámky!A32)+IF(poznámky!AY15=12,poznámky!A33)</f>
        <v>12</v>
      </c>
      <c r="BJ15" s="66" t="s">
        <v>21</v>
      </c>
      <c r="BK15" s="67">
        <f t="shared" si="3"/>
        <v>0</v>
      </c>
      <c r="BM15" s="743" t="s">
        <v>77</v>
      </c>
      <c r="BN15" s="744"/>
      <c r="BO15" s="744"/>
      <c r="BP15" s="744"/>
      <c r="BQ15" s="744"/>
      <c r="BR15" s="744"/>
      <c r="BS15" s="744"/>
    </row>
    <row r="16" spans="1:71" ht="21.75" customHeight="1">
      <c r="A16" s="44">
        <v>13</v>
      </c>
      <c r="B16" s="191">
        <f>'3_ kolo'!B16</f>
        <v>0</v>
      </c>
      <c r="C16" s="195"/>
      <c r="D16" s="81" t="s">
        <v>14</v>
      </c>
      <c r="E16" s="196"/>
      <c r="F16" s="195"/>
      <c r="G16" s="81" t="s">
        <v>14</v>
      </c>
      <c r="H16" s="196"/>
      <c r="I16" s="195"/>
      <c r="J16" s="81" t="s">
        <v>14</v>
      </c>
      <c r="K16" s="196"/>
      <c r="L16" s="195"/>
      <c r="M16" s="81" t="s">
        <v>14</v>
      </c>
      <c r="N16" s="196"/>
      <c r="O16" s="195"/>
      <c r="P16" s="81" t="s">
        <v>14</v>
      </c>
      <c r="Q16" s="196"/>
      <c r="R16" s="195"/>
      <c r="S16" s="81" t="s">
        <v>14</v>
      </c>
      <c r="T16" s="196"/>
      <c r="U16" s="195"/>
      <c r="V16" s="81" t="s">
        <v>14</v>
      </c>
      <c r="W16" s="196"/>
      <c r="X16" s="195"/>
      <c r="Y16" s="81" t="s">
        <v>14</v>
      </c>
      <c r="Z16" s="196"/>
      <c r="AA16" s="195"/>
      <c r="AB16" s="81" t="s">
        <v>14</v>
      </c>
      <c r="AC16" s="196"/>
      <c r="AD16" s="195"/>
      <c r="AE16" s="81" t="s">
        <v>14</v>
      </c>
      <c r="AF16" s="196"/>
      <c r="AG16" s="195"/>
      <c r="AH16" s="81" t="s">
        <v>14</v>
      </c>
      <c r="AI16" s="196"/>
      <c r="AJ16" s="195"/>
      <c r="AK16" s="81" t="s">
        <v>14</v>
      </c>
      <c r="AL16" s="47"/>
      <c r="AM16" s="646">
        <v>0</v>
      </c>
      <c r="AN16" s="646"/>
      <c r="AO16" s="675"/>
      <c r="AP16" s="195">
        <f>AO17</f>
        <v>0</v>
      </c>
      <c r="AQ16" s="81" t="s">
        <v>14</v>
      </c>
      <c r="AR16" s="84">
        <f>AM17</f>
        <v>0</v>
      </c>
      <c r="AS16" s="60">
        <f>AO18</f>
        <v>0</v>
      </c>
      <c r="AT16" s="61" t="s">
        <v>14</v>
      </c>
      <c r="AU16" s="47">
        <f>AM18</f>
        <v>0</v>
      </c>
      <c r="AV16" s="113">
        <f>IF(C16&gt;E16,2,"0")+IF(C16=E16,1)*IF(C16+E16=0,0,1)+IF(F16&gt;H16,2,"0")+IF(F16=H16,1)*IF(F16+H16=0,0,1)+IF(I16&gt;K16,2,"0")+IF(I16=K16,1)*IF(I16+K16=0,0,1)+IF(L16&gt;N16,2,"0")+IF(L16=N16,1)*IF(L16+N16=0,0,1)+IF(O16&gt;Q16,2,"0")+IF(O16=Q16,1)*IF(O16+Q16=0,0,1)+IF(R16&gt;T16,2,"0")+IF(R16=T16,1)*IF(R16+T16=0,0,1)+IF(U16&gt;W16,2,"0")+IF(U16=W16,1)*IF(U16+W16=0,0,1)+IF(X16&gt;Z16,2,"0")+IF(X16=Z16,1)*IF(X16+Z16=0,0,1)+IF(AA16&gt;AC16,2,"0")+IF(AA16=AC16,1)*IF(AA16+AC16=0,0,1)+IF(AD16&gt;AF16,2,"0")+IF(AD16=AF16,1)*IF(AD16+AF16=0,0,1)+IF(AG16&gt;AI16,2,"0")+IF(AG16=AI16,1)*IF(AG16+AI16=0,0,1)+IF(AJ16&gt;AL16,2,"0")+IF(AJ16=AL16,1)*IF(AJ16+AL16=0,0,1)+IF(AP16&gt;AR16,2,"0")+IF(AP16=AR16,1)*IF(AP16+AR16=0,0,1)+IF(AS16&gt;AU16,2,"0")+IF(AS16=AU16,1)*IF(AS16+AU16=0,0,1)</f>
        <v>0</v>
      </c>
      <c r="AW16" s="114">
        <f>SUM(C16,F16,I16,L16,O16,R16,U16,X16,AA16,AD16,AG16,AJ16,AP16,AS16)</f>
        <v>0</v>
      </c>
      <c r="AX16" s="201" t="s">
        <v>14</v>
      </c>
      <c r="AY16" s="116">
        <f>SUM(E16,H16,K16,N16,Q16,T16,W16,Z16,AC16,AF16,AI16,AL16,AR16,AU16)</f>
        <v>0</v>
      </c>
      <c r="AZ16" s="202">
        <f>AW16-AY16</f>
        <v>0</v>
      </c>
      <c r="BA16" s="203">
        <f>IF(poznámky!AQ1=13,poznámky!A19)+IF(poznámky!AQ2=13,poznámky!A20)+IF(poznámky!AQ3=13,poznámky!A21)+IF(poznámky!AQ4=13,poznámky!A22)+IF(poznámky!AQ5=13,poznámky!A23)+IF(poznámky!AQ6=13,poznámky!A24)+IF(poznámky!AQ7=13,poznámky!A25)+IF(poznámky!AQ8=13,poznámky!A26)+IF(poznámky!AQ9=13,poznámky!A27)+IF(poznámky!AQ10=13,poznámky!A28)+IF(poznámky!AQ11=13,poznámky!A29)+IF(poznámky!AQ12=13,poznámky!A30)+IF(poznámky!AQ13=13,poznámky!A31)+IF(poznámky!AQ14=13,poznámky!A32)+IF(poznámky!AQ15=13,poznámky!A33)</f>
        <v>13</v>
      </c>
      <c r="BB16" s="119" t="s">
        <v>21</v>
      </c>
      <c r="BC16" s="120">
        <f t="shared" si="1"/>
        <v>0</v>
      </c>
      <c r="BD16" s="186">
        <f>SUM(AV16,'3_ kolo'!BD16)</f>
        <v>0</v>
      </c>
      <c r="BE16" s="187">
        <f>SUM(AW16,'3_ kolo'!BE16)</f>
        <v>0</v>
      </c>
      <c r="BF16" s="190" t="s">
        <v>14</v>
      </c>
      <c r="BG16" s="189">
        <f>SUM(AY16,'3_ kolo'!BG16)</f>
        <v>0</v>
      </c>
      <c r="BH16" s="74">
        <f t="shared" si="2"/>
        <v>0</v>
      </c>
      <c r="BI16" s="205">
        <f>IF(poznámky!AY1=13,poznámky!A19)+IF(poznámky!AY2=13,poznámky!A20)+IF(poznámky!AY3=13,poznámky!A21)+IF(poznámky!AY4=13,poznámky!A22)+IF(poznámky!AY5=13,poznámky!A23)+IF(poznámky!AY6=13,poznámky!A24)+IF(poznámky!AY7=13,poznámky!A25)+IF(poznámky!AY8=13,poznámky!A26)+IF(poznámky!AY9=13,poznámky!A27)+IF(poznámky!AY10=13,poznámky!A28)+IF(poznámky!AY11=13,poznámky!A29)+IF(poznámky!AY12=13,poznámky!A30)+IF(poznámky!AY13=13,poznámky!A31)+IF(poznámky!AY14=13,poznámky!A32)+IF(poznámky!AY15=13,poznámky!A33)</f>
        <v>13</v>
      </c>
      <c r="BJ16" s="66" t="s">
        <v>21</v>
      </c>
      <c r="BK16" s="67">
        <f t="shared" si="3"/>
        <v>0</v>
      </c>
      <c r="BM16" s="741" t="s">
        <v>78</v>
      </c>
      <c r="BN16" s="742"/>
      <c r="BO16" s="742"/>
      <c r="BP16" s="742"/>
      <c r="BQ16" s="742"/>
      <c r="BR16" s="742"/>
      <c r="BS16" s="742"/>
    </row>
    <row r="17" spans="1:71" ht="21.75" customHeight="1">
      <c r="A17" s="44">
        <v>14</v>
      </c>
      <c r="B17" s="191">
        <f>'3_ kolo'!B17</f>
        <v>0</v>
      </c>
      <c r="C17" s="195"/>
      <c r="D17" s="81" t="s">
        <v>14</v>
      </c>
      <c r="E17" s="196"/>
      <c r="F17" s="195"/>
      <c r="G17" s="81" t="s">
        <v>14</v>
      </c>
      <c r="H17" s="196"/>
      <c r="I17" s="195"/>
      <c r="J17" s="81" t="s">
        <v>14</v>
      </c>
      <c r="K17" s="196"/>
      <c r="L17" s="195"/>
      <c r="M17" s="81" t="s">
        <v>14</v>
      </c>
      <c r="N17" s="196"/>
      <c r="O17" s="195"/>
      <c r="P17" s="81" t="s">
        <v>14</v>
      </c>
      <c r="Q17" s="196"/>
      <c r="R17" s="195"/>
      <c r="S17" s="81" t="s">
        <v>14</v>
      </c>
      <c r="T17" s="196"/>
      <c r="U17" s="195"/>
      <c r="V17" s="81" t="s">
        <v>14</v>
      </c>
      <c r="W17" s="196"/>
      <c r="X17" s="195"/>
      <c r="Y17" s="81" t="s">
        <v>14</v>
      </c>
      <c r="Z17" s="196"/>
      <c r="AA17" s="195"/>
      <c r="AB17" s="81" t="s">
        <v>14</v>
      </c>
      <c r="AC17" s="196"/>
      <c r="AD17" s="195"/>
      <c r="AE17" s="81" t="s">
        <v>14</v>
      </c>
      <c r="AF17" s="196"/>
      <c r="AG17" s="195"/>
      <c r="AH17" s="81" t="s">
        <v>14</v>
      </c>
      <c r="AI17" s="196"/>
      <c r="AJ17" s="195"/>
      <c r="AK17" s="81" t="s">
        <v>14</v>
      </c>
      <c r="AL17" s="47"/>
      <c r="AM17" s="195"/>
      <c r="AN17" s="81" t="s">
        <v>14</v>
      </c>
      <c r="AO17" s="196"/>
      <c r="AP17" s="646">
        <v>1</v>
      </c>
      <c r="AQ17" s="646"/>
      <c r="AR17" s="647"/>
      <c r="AS17" s="60">
        <f>AR18</f>
        <v>0</v>
      </c>
      <c r="AT17" s="61" t="s">
        <v>14</v>
      </c>
      <c r="AU17" s="47">
        <f>AP18</f>
        <v>0</v>
      </c>
      <c r="AV17" s="113">
        <f>IF(C17&gt;E17,2,"0")+IF(C17=E17,1)*IF(C17+E17=0,0,1)+IF(F17&gt;H17,2,"0")+IF(F17=H17,1)*IF(F17+H17=0,0,1)+IF(I17&gt;K17,2,"0")+IF(I17=K17,1)*IF(I17+K17=0,0,1)+IF(L17&gt;N17,2,"0")+IF(L17=N17,1)*IF(L17+N17=0,0,1)+IF(O17&gt;Q17,2,"0")+IF(O17=Q17,1)*IF(O17+Q17=0,0,1)+IF(R17&gt;T17,2,"0")+IF(R17=T17,1)*IF(R17+T17=0,0,1)+IF(U17&gt;W17,2,"0")+IF(U17=W17,1)*IF(U17+W17=0,0,1)+IF(X17&gt;Z17,2,"0")+IF(X17=Z17,1)*IF(X17+Z17=0,0,1)+IF(AA17&gt;AC17,2,"0")+IF(AA17=AC17,1)*IF(AA17+AC17=0,0,1)+IF(AD17&gt;AF17,2,"0")+IF(AD17=AF17,1)*IF(AD17+AF17=0,0,1)+IF(AG17&gt;AI17,2,"0")+IF(AG17=AI17,1)*IF(AG17+AI17=0,0,1)+IF(AJ17&gt;AL17,2,"0")+IF(AJ17=AL17,1)*IF(AJ17+AL17=0,0,1)+IF(AM17&gt;AO17,2,"0")+IF(AM17=AO17,1)*IF(AM17+AO17=0,0,1)+IF(AS17&gt;AU17,2,"0")+IF(AS17=AU17,1)*IF(AS17+AU17=0,0,1)</f>
        <v>0</v>
      </c>
      <c r="AW17" s="114">
        <f>SUM(C17,F17,I17,L17,O17,R17,U17,X17,AA17,AD17,AG17,AJ17,AM17,AS17)</f>
        <v>0</v>
      </c>
      <c r="AX17" s="201" t="s">
        <v>14</v>
      </c>
      <c r="AY17" s="116">
        <f>SUM(E17,H17,K17,N17,Q17,T17,W17,Z17,AC17,AF17,AI17,AL17,AO17,AU17)</f>
        <v>0</v>
      </c>
      <c r="AZ17" s="202">
        <f>AW17-AY17</f>
        <v>0</v>
      </c>
      <c r="BA17" s="203">
        <f>IF(poznámky!AQ1=14,poznámky!A19)+IF(poznámky!AQ2=14,poznámky!A20)+IF(poznámky!AQ3=14,poznámky!A21)+IF(poznámky!AQ4=14,poznámky!A22)+IF(poznámky!AQ5=14,poznámky!A23)+IF(poznámky!AQ6=14,poznámky!A24)+IF(poznámky!AQ7=14,poznámky!A25)+IF(poznámky!AQ8=14,poznámky!A26)+IF(poznámky!AQ9=14,poznámky!A27)+IF(poznámky!AQ10=14,poznámky!A28)+IF(poznámky!AQ11=14,poznámky!A29)+IF(poznámky!AQ12=14,poznámky!A30)+IF(poznámky!AQ13=14,poznámky!A31)+IF(poznámky!AQ14=14,poznámky!A32)+IF(poznámky!AQ15=14,poznámky!A33)</f>
        <v>14</v>
      </c>
      <c r="BB17" s="119" t="s">
        <v>21</v>
      </c>
      <c r="BC17" s="120">
        <f t="shared" si="1"/>
        <v>0</v>
      </c>
      <c r="BD17" s="186">
        <f>SUM(AV17,'3_ kolo'!BD17)</f>
        <v>0</v>
      </c>
      <c r="BE17" s="187">
        <f>SUM(AW17,'3_ kolo'!BE17)</f>
        <v>0</v>
      </c>
      <c r="BF17" s="190" t="s">
        <v>14</v>
      </c>
      <c r="BG17" s="189">
        <f>SUM(AY17,'3_ kolo'!BG17)</f>
        <v>0</v>
      </c>
      <c r="BH17" s="74">
        <f t="shared" si="2"/>
        <v>0</v>
      </c>
      <c r="BI17" s="206">
        <f>IF(poznámky!AY1=14,poznámky!A19)+IF(poznámky!AY2=14,poznámky!A20)+IF(poznámky!AY3=14,poznámky!A21)+IF(poznámky!AY4=14,poznámky!A22)+IF(poznámky!AY5=14,poznámky!A23)+IF(poznámky!AY6=14,poznámky!A24)+IF(poznámky!AY7=14,poznámky!A25)+IF(poznámky!AY8=14,poznámky!A26)+IF(poznámky!AY9=14,poznámky!A27)+IF(poznámky!AY10=14,poznámky!A28)+IF(poznámky!AY11=14,poznámky!A29)+IF(poznámky!AY12=14,poznámky!A30)+IF(poznámky!AY13=14,poznámky!A31)+IF(poznámky!AY14=14,poznámky!A32)+IF(poznámky!AY15=14,poznámky!A33)</f>
        <v>14</v>
      </c>
      <c r="BJ17" s="66" t="s">
        <v>21</v>
      </c>
      <c r="BK17" s="67">
        <f t="shared" si="3"/>
        <v>0</v>
      </c>
      <c r="BM17" s="745" t="s">
        <v>79</v>
      </c>
      <c r="BN17" s="746"/>
      <c r="BO17" s="746"/>
      <c r="BP17" s="746"/>
      <c r="BQ17" s="746"/>
      <c r="BR17" s="746"/>
      <c r="BS17" s="746"/>
    </row>
    <row r="18" spans="1:71" ht="21.75" customHeight="1" thickBot="1">
      <c r="A18" s="45">
        <v>15</v>
      </c>
      <c r="B18" s="191">
        <f>'3_ kolo'!B18</f>
        <v>0</v>
      </c>
      <c r="C18" s="53"/>
      <c r="D18" s="54" t="s">
        <v>14</v>
      </c>
      <c r="E18" s="55"/>
      <c r="F18" s="53"/>
      <c r="G18" s="54" t="s">
        <v>14</v>
      </c>
      <c r="H18" s="55"/>
      <c r="I18" s="53"/>
      <c r="J18" s="54" t="s">
        <v>14</v>
      </c>
      <c r="K18" s="55"/>
      <c r="L18" s="53"/>
      <c r="M18" s="54" t="s">
        <v>14</v>
      </c>
      <c r="N18" s="55"/>
      <c r="O18" s="53"/>
      <c r="P18" s="54" t="s">
        <v>14</v>
      </c>
      <c r="Q18" s="55"/>
      <c r="R18" s="53"/>
      <c r="S18" s="54" t="s">
        <v>14</v>
      </c>
      <c r="T18" s="55"/>
      <c r="U18" s="53"/>
      <c r="V18" s="54" t="s">
        <v>14</v>
      </c>
      <c r="W18" s="55"/>
      <c r="X18" s="53"/>
      <c r="Y18" s="54" t="s">
        <v>14</v>
      </c>
      <c r="Z18" s="56"/>
      <c r="AA18" s="53"/>
      <c r="AB18" s="54" t="s">
        <v>14</v>
      </c>
      <c r="AC18" s="55"/>
      <c r="AD18" s="53"/>
      <c r="AE18" s="54" t="s">
        <v>14</v>
      </c>
      <c r="AF18" s="55"/>
      <c r="AG18" s="53"/>
      <c r="AH18" s="54" t="s">
        <v>14</v>
      </c>
      <c r="AI18" s="55"/>
      <c r="AJ18" s="53"/>
      <c r="AK18" s="54" t="s">
        <v>14</v>
      </c>
      <c r="AL18" s="57"/>
      <c r="AM18" s="53"/>
      <c r="AN18" s="54" t="s">
        <v>14</v>
      </c>
      <c r="AO18" s="55"/>
      <c r="AP18" s="53"/>
      <c r="AQ18" s="54" t="s">
        <v>14</v>
      </c>
      <c r="AR18" s="57"/>
      <c r="AS18" s="646">
        <v>2</v>
      </c>
      <c r="AT18" s="646"/>
      <c r="AU18" s="675"/>
      <c r="AV18" s="113">
        <f>IF(C18&gt;E18,2,"0")+IF(C18=E18,1)*IF(C18+E18=0,0,1)+IF(F18&gt;H18,2,"0")+IF(F18=H18,1)*IF(F18+H18=0,0,1)+IF(I18&gt;K18,2,"0")+IF(I18=K18,1)*IF(I18+K18=0,0,1)+IF(L18&gt;N18,2,"0")+IF(L18=N18,1)*IF(L18+N18=0,0,1)+IF(O18&gt;Q18,2,"0")+IF(O18=Q18,1)*IF(O18+Q18=0,0,1)+IF(R18&gt;T18,2,"0")+IF(R18=T18,1)*IF(R18+T18=0,0,1)+IF(U18&gt;W18,2,"0")+IF(U18=W18,1)*IF(U18+W18=0,0,1)+IF(X18&gt;Z18,2,"0")+IF(X18=Z18,1)*IF(X18+Z18=0,0,1)+IF(AA18&gt;AC18,2,"0")+IF(AA18=AC18,1)*IF(AA18+AC18=0,0,1)+IF(AD18&gt;AF18,2,"0")+IF(AD18=AF18,1)*IF(AD18+AF18=0,0,1)+IF(AG18&gt;AI18,2,"0")+IF(AG18=AI18,1)*IF(AG18+AI18=0,0,1)+IF(AJ18&gt;AL18,2,"0")+IF(AJ18=AL18,1)*IF(AJ18+AL18=0,0,1)+IF(AM18&gt;AO18,2,"0")+IF(AM18=AO18,1)*IF(AM18+AO18=0,0,1)+IF(AP18&gt;AR18,2,"0")+IF(AP18=AR18,1)*IF(AP18+AR18=0,0,1)</f>
        <v>0</v>
      </c>
      <c r="AW18" s="114">
        <f>SUM(C18,F18,I18,L18,O18,R18,U18,X18,AA18,AD18,AG18,AJ18,AM18,AP18)</f>
        <v>0</v>
      </c>
      <c r="AX18" s="115" t="s">
        <v>14</v>
      </c>
      <c r="AY18" s="116">
        <f>SUM(E18,H18,K18,N18,Q18,T18,W18,Z18,AC18,AF18,AI18,AL18,AO18,AR18)</f>
        <v>0</v>
      </c>
      <c r="AZ18" s="117">
        <f>AW18-AY18</f>
        <v>0</v>
      </c>
      <c r="BA18" s="118">
        <f>IF(poznámky!AQ1=15,poznámky!A19)+IF(poznámky!AQ2=15,poznámky!A20)+IF(poznámky!AQ3=15,poznámky!A21)+IF(poznámky!AQ4=15,poznámky!A22)+IF(poznámky!AQ5=15,poznámky!A23)+IF(poznámky!AQ6=15,poznámky!A24)+IF(poznámky!AQ7=15,poznámky!A25)+IF(poznámky!AQ8=15,poznámky!A26)+IF(poznámky!AQ9=15,poznámky!A27)+IF(poznámky!AQ10=15,poznámky!A28)+IF(poznámky!AQ11=15,poznámky!A29)+IF(poznámky!AQ12=15,poznámky!A30)+IF(poznámky!AQ13=15,poznámky!A31)+IF(poznámky!AQ14=15,poznámky!A32)+IF(poznámky!AQ15=15,poznámky!A33)</f>
        <v>15</v>
      </c>
      <c r="BB18" s="119" t="s">
        <v>21</v>
      </c>
      <c r="BC18" s="120">
        <f t="shared" si="1"/>
        <v>0</v>
      </c>
      <c r="BD18" s="186">
        <f>SUM(AV18,'3_ kolo'!BD18)</f>
        <v>0</v>
      </c>
      <c r="BE18" s="187">
        <f>SUM(AW18,'3_ kolo'!BE18)</f>
        <v>0</v>
      </c>
      <c r="BF18" s="190" t="s">
        <v>14</v>
      </c>
      <c r="BG18" s="189">
        <f>SUM(AY18,'3_ kolo'!BG18)</f>
        <v>0</v>
      </c>
      <c r="BH18" s="74">
        <f t="shared" si="2"/>
        <v>0</v>
      </c>
      <c r="BI18" s="68">
        <f>IF(poznámky!AY1=15,poznámky!A19)+IF(poznámky!AY2=15,poznámky!A20)+IF(poznámky!AY3=15,poznámky!A21)+IF(poznámky!AY4=15,poznámky!A22)+IF(poznámky!AY5=15,poznámky!A23)+IF(poznámky!AY6=15,poznámky!A24)+IF(poznámky!AY7=15,poznámky!A25)+IF(poznámky!AY8=15,poznámky!A26)+IF(poznámky!AY9=15,poznámky!A27)+IF(poznámky!AY10=15,poznámky!A28)+IF(poznámky!AY11=15,poznámky!A29)+IF(poznámky!AY12=15,poznámky!A30)+IF(poznámky!AY13=15,poznámky!A31)+IF(poznámky!AY14=15,poznámky!A32)+IF(poznámky!AY15=15,poznámky!A33)</f>
        <v>15</v>
      </c>
      <c r="BJ18" s="66" t="s">
        <v>21</v>
      </c>
      <c r="BK18" s="67">
        <f t="shared" si="3"/>
        <v>0</v>
      </c>
      <c r="BM18" s="752" t="s">
        <v>80</v>
      </c>
      <c r="BN18" s="753"/>
      <c r="BO18" s="753"/>
      <c r="BP18" s="753"/>
      <c r="BQ18" s="753"/>
      <c r="BR18" s="753"/>
      <c r="BS18" s="753"/>
    </row>
    <row r="19" spans="1:71" ht="21.75" customHeight="1" thickTop="1" thickBot="1">
      <c r="A19" s="707" t="s">
        <v>76</v>
      </c>
      <c r="B19" s="707"/>
      <c r="C19" s="707"/>
      <c r="D19" s="707"/>
      <c r="E19" s="707"/>
      <c r="F19" s="707"/>
      <c r="G19" s="707"/>
      <c r="H19" s="707"/>
      <c r="I19" s="707"/>
      <c r="J19" s="707"/>
      <c r="K19" s="707"/>
      <c r="L19" s="707"/>
      <c r="M19" s="707"/>
      <c r="N19" s="707"/>
      <c r="O19" s="707"/>
      <c r="P19" s="707"/>
      <c r="Q19" s="707"/>
      <c r="R19" s="707"/>
      <c r="S19" s="707"/>
      <c r="T19" s="707"/>
      <c r="U19" s="707"/>
      <c r="V19" s="707"/>
      <c r="W19" s="707"/>
      <c r="X19" s="707"/>
      <c r="Y19" s="707"/>
      <c r="Z19" s="707"/>
      <c r="AA19" s="707"/>
      <c r="AB19" s="707"/>
      <c r="AC19" s="707"/>
      <c r="AD19" s="707"/>
      <c r="AE19" s="707"/>
      <c r="AF19" s="707"/>
      <c r="AG19" s="707"/>
      <c r="AH19" s="707"/>
      <c r="AI19" s="707"/>
      <c r="AJ19" s="707"/>
      <c r="AK19" s="707"/>
      <c r="AL19" s="707"/>
      <c r="AM19" s="707"/>
      <c r="AN19" s="707"/>
      <c r="AO19" s="707"/>
      <c r="AP19" s="707"/>
      <c r="AQ19" s="707"/>
      <c r="AR19" s="707"/>
      <c r="AS19" s="707"/>
      <c r="AT19" s="707"/>
      <c r="AU19" s="707"/>
      <c r="AV19" s="707"/>
      <c r="AW19" s="707"/>
      <c r="AX19" s="707"/>
      <c r="AY19" s="707"/>
      <c r="AZ19" s="707"/>
      <c r="BA19" s="707"/>
      <c r="BB19" s="707"/>
      <c r="BC19" s="707"/>
      <c r="BD19" s="65"/>
      <c r="BE19" s="65"/>
      <c r="BF19" s="65"/>
      <c r="BG19" s="65"/>
      <c r="BH19" s="65"/>
      <c r="BI19" s="65"/>
      <c r="BJ19" s="65"/>
      <c r="BK19" s="65"/>
    </row>
    <row r="20" spans="1:71" ht="21.75" customHeight="1" thickTop="1" thickBot="1">
      <c r="A20" s="672" t="s">
        <v>88</v>
      </c>
      <c r="B20" s="673"/>
      <c r="C20" s="673"/>
      <c r="D20" s="673"/>
      <c r="E20" s="673"/>
      <c r="F20" s="673"/>
      <c r="G20" s="673"/>
      <c r="H20" s="673"/>
      <c r="I20" s="673"/>
      <c r="J20" s="673"/>
      <c r="K20" s="673"/>
      <c r="L20" s="673"/>
      <c r="M20" s="673"/>
      <c r="N20" s="673"/>
      <c r="O20" s="673"/>
      <c r="P20" s="673"/>
      <c r="Q20" s="673"/>
      <c r="R20" s="673"/>
      <c r="S20" s="673"/>
      <c r="T20" s="673"/>
      <c r="U20" s="673"/>
      <c r="V20" s="673"/>
      <c r="W20" s="673"/>
      <c r="X20" s="673"/>
      <c r="Y20" s="673"/>
      <c r="Z20" s="673"/>
      <c r="AA20" s="673"/>
      <c r="AB20" s="673"/>
      <c r="AC20" s="673"/>
      <c r="AD20" s="673"/>
      <c r="AE20" s="673"/>
      <c r="AF20" s="673"/>
      <c r="AG20" s="673"/>
      <c r="AH20" s="673"/>
      <c r="AI20" s="673"/>
      <c r="AJ20" s="673"/>
      <c r="AK20" s="673"/>
      <c r="AL20" s="673"/>
      <c r="AM20" s="673"/>
      <c r="AN20" s="673"/>
      <c r="AO20" s="673"/>
      <c r="AP20" s="673"/>
      <c r="AQ20" s="673"/>
      <c r="AR20" s="673"/>
      <c r="AS20" s="673"/>
      <c r="AT20" s="673"/>
      <c r="AU20" s="674"/>
      <c r="AV20" s="688" t="s">
        <v>0</v>
      </c>
      <c r="AW20" s="689"/>
      <c r="AX20" s="689"/>
      <c r="AY20" s="689"/>
      <c r="AZ20" s="689"/>
      <c r="BA20" s="689"/>
      <c r="BB20" s="689"/>
      <c r="BC20" s="689"/>
      <c r="BD20" s="687" t="s">
        <v>19</v>
      </c>
      <c r="BE20" s="673"/>
      <c r="BF20" s="673"/>
      <c r="BG20" s="673"/>
      <c r="BH20" s="673"/>
      <c r="BI20" s="673"/>
      <c r="BJ20" s="673"/>
      <c r="BK20" s="674"/>
      <c r="BM20" s="383"/>
    </row>
    <row r="21" spans="1:71" ht="21.75" customHeight="1" thickBot="1">
      <c r="A21" s="2"/>
      <c r="B21" s="3" t="s">
        <v>56</v>
      </c>
      <c r="C21" s="669">
        <v>1</v>
      </c>
      <c r="D21" s="669"/>
      <c r="E21" s="669"/>
      <c r="F21" s="652">
        <v>2</v>
      </c>
      <c r="G21" s="652"/>
      <c r="H21" s="652"/>
      <c r="I21" s="652">
        <v>3</v>
      </c>
      <c r="J21" s="652"/>
      <c r="K21" s="652"/>
      <c r="L21" s="652">
        <v>4</v>
      </c>
      <c r="M21" s="652"/>
      <c r="N21" s="652"/>
      <c r="O21" s="652">
        <v>5</v>
      </c>
      <c r="P21" s="652"/>
      <c r="Q21" s="652"/>
      <c r="R21" s="652">
        <v>6</v>
      </c>
      <c r="S21" s="652"/>
      <c r="T21" s="652"/>
      <c r="U21" s="652">
        <v>7</v>
      </c>
      <c r="V21" s="652"/>
      <c r="W21" s="652"/>
      <c r="X21" s="652">
        <v>8</v>
      </c>
      <c r="Y21" s="652"/>
      <c r="Z21" s="652"/>
      <c r="AA21" s="652">
        <v>9</v>
      </c>
      <c r="AB21" s="652"/>
      <c r="AC21" s="652"/>
      <c r="AD21" s="652">
        <v>10</v>
      </c>
      <c r="AE21" s="652"/>
      <c r="AF21" s="652"/>
      <c r="AG21" s="652">
        <v>11</v>
      </c>
      <c r="AH21" s="652"/>
      <c r="AI21" s="652"/>
      <c r="AJ21" s="651">
        <v>12</v>
      </c>
      <c r="AK21" s="651"/>
      <c r="AL21" s="652"/>
      <c r="AM21" s="651">
        <v>13</v>
      </c>
      <c r="AN21" s="651"/>
      <c r="AO21" s="652"/>
      <c r="AP21" s="651">
        <v>14</v>
      </c>
      <c r="AQ21" s="651"/>
      <c r="AR21" s="652"/>
      <c r="AS21" s="651">
        <v>15</v>
      </c>
      <c r="AT21" s="651"/>
      <c r="AU21" s="652"/>
      <c r="AV21" s="133">
        <v>16</v>
      </c>
      <c r="AW21" s="715">
        <v>17</v>
      </c>
      <c r="AX21" s="715"/>
      <c r="AY21" s="715"/>
      <c r="AZ21" s="134">
        <v>18</v>
      </c>
      <c r="BA21" s="716">
        <v>19</v>
      </c>
      <c r="BB21" s="717"/>
      <c r="BC21" s="717"/>
      <c r="BD21" s="16">
        <v>20</v>
      </c>
      <c r="BE21" s="690">
        <v>21</v>
      </c>
      <c r="BF21" s="690"/>
      <c r="BG21" s="690"/>
      <c r="BH21" s="16">
        <v>22</v>
      </c>
      <c r="BI21" s="690">
        <v>23</v>
      </c>
      <c r="BJ21" s="709"/>
      <c r="BK21" s="710"/>
      <c r="BM21" s="705" t="s">
        <v>86</v>
      </c>
      <c r="BN21" s="705"/>
      <c r="BO21" s="705"/>
      <c r="BP21" s="705"/>
      <c r="BQ21" s="705"/>
      <c r="BR21" s="705"/>
      <c r="BS21" s="705"/>
    </row>
    <row r="22" spans="1:71" ht="21.75" customHeight="1">
      <c r="A22" s="5"/>
      <c r="B22" s="6" t="s">
        <v>13</v>
      </c>
      <c r="C22" s="661" t="str">
        <f>B23</f>
        <v>Manish</v>
      </c>
      <c r="D22" s="661"/>
      <c r="E22" s="661"/>
      <c r="F22" s="661" t="str">
        <f>B24</f>
        <v>Adrian</v>
      </c>
      <c r="G22" s="661"/>
      <c r="H22" s="661"/>
      <c r="I22" s="661" t="str">
        <f>B25</f>
        <v>Michal</v>
      </c>
      <c r="J22" s="661"/>
      <c r="K22" s="661"/>
      <c r="L22" s="661" t="str">
        <f>B26</f>
        <v>Aleš</v>
      </c>
      <c r="M22" s="661"/>
      <c r="N22" s="661"/>
      <c r="O22" s="661" t="str">
        <f>B27</f>
        <v>Zdeňka</v>
      </c>
      <c r="P22" s="661"/>
      <c r="Q22" s="661"/>
      <c r="R22" s="661" t="str">
        <f>B28</f>
        <v>Alžběta</v>
      </c>
      <c r="S22" s="661"/>
      <c r="T22" s="661"/>
      <c r="U22" s="661" t="str">
        <f>B29</f>
        <v>Monika</v>
      </c>
      <c r="V22" s="661"/>
      <c r="W22" s="661"/>
      <c r="X22" s="661" t="str">
        <f>B30</f>
        <v>Jacky</v>
      </c>
      <c r="Y22" s="661"/>
      <c r="Z22" s="661"/>
      <c r="AA22" s="661" t="str">
        <f>B31</f>
        <v>Šéfík</v>
      </c>
      <c r="AB22" s="661"/>
      <c r="AC22" s="661"/>
      <c r="AD22" s="660" t="str">
        <f>B32</f>
        <v>Dominik</v>
      </c>
      <c r="AE22" s="660"/>
      <c r="AF22" s="660"/>
      <c r="AG22" s="657">
        <f>B33</f>
        <v>0</v>
      </c>
      <c r="AH22" s="657"/>
      <c r="AI22" s="657"/>
      <c r="AJ22" s="656">
        <f>B34</f>
        <v>0</v>
      </c>
      <c r="AK22" s="656"/>
      <c r="AL22" s="696"/>
      <c r="AM22" s="657">
        <f>B35</f>
        <v>0</v>
      </c>
      <c r="AN22" s="657"/>
      <c r="AO22" s="657"/>
      <c r="AP22" s="656">
        <f>B36</f>
        <v>0</v>
      </c>
      <c r="AQ22" s="656"/>
      <c r="AR22" s="657"/>
      <c r="AS22" s="656">
        <f>B37</f>
        <v>0</v>
      </c>
      <c r="AT22" s="656"/>
      <c r="AU22" s="657"/>
      <c r="AV22" s="135" t="s">
        <v>9</v>
      </c>
      <c r="AW22" s="718" t="s">
        <v>10</v>
      </c>
      <c r="AX22" s="718"/>
      <c r="AY22" s="718"/>
      <c r="AZ22" s="136" t="s">
        <v>11</v>
      </c>
      <c r="BA22" s="719" t="s">
        <v>12</v>
      </c>
      <c r="BB22" s="719"/>
      <c r="BC22" s="719"/>
      <c r="BD22" s="17" t="s">
        <v>9</v>
      </c>
      <c r="BE22" s="691" t="s">
        <v>10</v>
      </c>
      <c r="BF22" s="692"/>
      <c r="BG22" s="693"/>
      <c r="BH22" s="18" t="s">
        <v>11</v>
      </c>
      <c r="BI22" s="684" t="s">
        <v>12</v>
      </c>
      <c r="BJ22" s="685"/>
      <c r="BK22" s="686"/>
      <c r="BM22" s="705"/>
      <c r="BN22" s="705"/>
      <c r="BO22" s="705"/>
      <c r="BP22" s="705"/>
      <c r="BQ22" s="705"/>
      <c r="BR22" s="705"/>
      <c r="BS22" s="705"/>
    </row>
    <row r="23" spans="1:71" ht="21.75" customHeight="1">
      <c r="A23" s="44">
        <v>1</v>
      </c>
      <c r="B23" s="387" t="str">
        <f>'3_ kolo'!B23</f>
        <v>Manish</v>
      </c>
      <c r="C23" s="647" t="s">
        <v>15</v>
      </c>
      <c r="D23" s="647"/>
      <c r="E23" s="647"/>
      <c r="F23" s="7">
        <f>E24</f>
        <v>0</v>
      </c>
      <c r="G23" s="8" t="s">
        <v>14</v>
      </c>
      <c r="H23" s="9">
        <f>C24</f>
        <v>0</v>
      </c>
      <c r="I23" s="7">
        <f>E25</f>
        <v>0</v>
      </c>
      <c r="J23" s="8" t="s">
        <v>14</v>
      </c>
      <c r="K23" s="9">
        <f>C25</f>
        <v>0</v>
      </c>
      <c r="L23" s="7">
        <f>E26</f>
        <v>0</v>
      </c>
      <c r="M23" s="8" t="s">
        <v>14</v>
      </c>
      <c r="N23" s="9">
        <f>C26</f>
        <v>0</v>
      </c>
      <c r="O23" s="7">
        <f>E27</f>
        <v>0</v>
      </c>
      <c r="P23" s="8" t="s">
        <v>14</v>
      </c>
      <c r="Q23" s="9">
        <f>C27</f>
        <v>0</v>
      </c>
      <c r="R23" s="7">
        <f>E28</f>
        <v>0</v>
      </c>
      <c r="S23" s="8" t="s">
        <v>14</v>
      </c>
      <c r="T23" s="9">
        <f>C28</f>
        <v>0</v>
      </c>
      <c r="U23" s="7">
        <f>E29</f>
        <v>0</v>
      </c>
      <c r="V23" s="8" t="s">
        <v>14</v>
      </c>
      <c r="W23" s="9">
        <f>C29</f>
        <v>0</v>
      </c>
      <c r="X23" s="7">
        <f>E30</f>
        <v>0</v>
      </c>
      <c r="Y23" s="8" t="s">
        <v>14</v>
      </c>
      <c r="Z23" s="9">
        <f>C30</f>
        <v>0</v>
      </c>
      <c r="AA23" s="7">
        <f>E31</f>
        <v>0</v>
      </c>
      <c r="AB23" s="8" t="s">
        <v>14</v>
      </c>
      <c r="AC23" s="9">
        <f>C31</f>
        <v>0</v>
      </c>
      <c r="AD23" s="48">
        <f>E32</f>
        <v>0</v>
      </c>
      <c r="AE23" s="49" t="s">
        <v>14</v>
      </c>
      <c r="AF23" s="50">
        <f>C32</f>
        <v>0</v>
      </c>
      <c r="AG23" s="60">
        <f>E33</f>
        <v>0</v>
      </c>
      <c r="AH23" s="61" t="s">
        <v>14</v>
      </c>
      <c r="AI23" s="84">
        <f>C33</f>
        <v>0</v>
      </c>
      <c r="AJ23" s="60">
        <f>E34</f>
        <v>0</v>
      </c>
      <c r="AK23" s="61" t="s">
        <v>14</v>
      </c>
      <c r="AL23" s="62">
        <f>C34</f>
        <v>0</v>
      </c>
      <c r="AM23" s="60">
        <f>E35</f>
        <v>0</v>
      </c>
      <c r="AN23" s="61" t="s">
        <v>14</v>
      </c>
      <c r="AO23" s="84">
        <f>C35</f>
        <v>0</v>
      </c>
      <c r="AP23" s="60">
        <f>E36</f>
        <v>0</v>
      </c>
      <c r="AQ23" s="61" t="s">
        <v>14</v>
      </c>
      <c r="AR23" s="84">
        <f>C36</f>
        <v>0</v>
      </c>
      <c r="AS23" s="60">
        <f>E37</f>
        <v>0</v>
      </c>
      <c r="AT23" s="61" t="s">
        <v>14</v>
      </c>
      <c r="AU23" s="62">
        <f>C37</f>
        <v>0</v>
      </c>
      <c r="AV23" s="137">
        <f>IF(F23&gt;H23,2,"0")+IF(F23=H23,1)*IF(F23+H23=0,0,1)+IF(I23&gt;K23,2,"0")+IF(I23=K23,1)*IF(I23+K23=0,0,1)+IF(L23&gt;N23,2,"0")+IF(L23=N23,1)*IF(L23+N23=0,0,1)+IF(O23&gt;Q23,2,"0")+IF(O23=Q23,1)*IF(O23+Q23=0,0,1)+IF(R23&gt;T23,2,"0")+IF(R23=T23,1)*IF(R23+T23=0,0,1)+IF(U23&gt;W23,2,"0")+IF(U23=W23,1)*IF(U23+W23=0,0,1)+IF(X23&gt;Z23,2,"0")+IF(X23=Z23,1)*IF(X23+Z23=0,0,1)+IF(AA23&gt;AC23,2,"0")+IF(AA23=AC23,1)*IF(AA23+AC23=0,0,1)+IF(AD23&gt;AF23,2,"0")+IF(AD23=AF23,1)*IF(AD23+AF23=0,0,1)+IF(AG23&gt;AI23,2,"0")+IF(AG23=AI23,1)*IF(AG23+AI23=0,0,1)+IF(AJ23&gt;AL23,2,"0")+IF(AJ23=AL23,1)*IF(AJ23+AL23=0,0,1)+IF(AM23&gt;AO23,2,"0")+IF(AM23=AO23,1)*IF(AM23+AO23=0,0,1)+IF(AP23&gt;AR23,2,"0")+IF(AP23=AR23,1)*IF(AP23+AR23=0,0,1)+IF(AS23&gt;AU23,2,"0")+IF(AS23=AU23,1)*IF(AS23+AU23=0,0,1)</f>
        <v>0</v>
      </c>
      <c r="AW23" s="138">
        <f>SUM(F23,I23,L23,O23,R23,U23,X23,AA23,AD23,AG23,AJ23,AM23,AP23,AS23)</f>
        <v>0</v>
      </c>
      <c r="AX23" s="139" t="s">
        <v>14</v>
      </c>
      <c r="AY23" s="140">
        <f>SUM(H23,K23,N23,Q23,T23,W23,Z23,AC23,AF23,AI23,AL23,AO23,AR23,AU23)</f>
        <v>0</v>
      </c>
      <c r="AZ23" s="141">
        <f t="shared" ref="AZ23:AZ33" si="4">AW23-AY23</f>
        <v>0</v>
      </c>
      <c r="BA23" s="347">
        <f>IF(poznámky!AQ18=1,poznámky!A19)+IF(poznámky!AQ19=1,poznámky!A20)+IF(poznámky!AQ20=1,poznámky!A21)+IF(poznámky!AQ21=1,poznámky!A22)+IF(poznámky!AQ22=1,poznámky!A23)+IF(poznámky!AQ23=1,poznámky!A24)+IF(poznámky!AQ24=1,poznámky!A25)+IF(poznámky!AQ25=1,poznámky!A26)+IF(poznámky!AQ26=1,poznámky!A27)+IF(poznámky!AQ27=1,poznámky!A28)+IF(poznámky!AQ28=1,poznámky!A29)+IF(poznámky!AQ29=1,poznámky!A30)+IF(poznámky!AQ30=1,poznámky!A31)+IF(poznámky!AQ31=1,poznámky!A32)+IF(poznámky!AQ32=1,poznámky!A33)</f>
        <v>1</v>
      </c>
      <c r="BB23" s="142" t="s">
        <v>21</v>
      </c>
      <c r="BC23" s="143" t="str">
        <f t="shared" ref="BC23:BC37" si="5">B23</f>
        <v>Manish</v>
      </c>
      <c r="BD23" s="343">
        <f>SUM(AV23,'3_ kolo'!BD23)</f>
        <v>28</v>
      </c>
      <c r="BE23" s="344">
        <f>SUM(AW23,'3_ kolo'!BE23)</f>
        <v>419</v>
      </c>
      <c r="BF23" s="345" t="s">
        <v>14</v>
      </c>
      <c r="BG23" s="346">
        <f>SUM(AY23,'3_ kolo'!BG23)</f>
        <v>334</v>
      </c>
      <c r="BH23" s="23">
        <f t="shared" ref="BH23:BH37" si="6">BE23-BG23</f>
        <v>85</v>
      </c>
      <c r="BI23" s="378">
        <f>IF(poznámky!AY18=1,poznámky!A19)+IF(poznámky!AY19=1,poznámky!A20)+IF(poznámky!AY20=1,poznámky!A21)+IF(poznámky!AY21=1,poznámky!A22)+IF(poznámky!AY22=1,poznámky!A23)+IF(poznámky!AY23=1,poznámky!A24)+IF(poznámky!AY24=1,poznámky!A25)+IF(poznámky!AY25=1,poznámky!A26)+IF(poznámky!AY26=1,poznámky!A27)+IF(poznámky!AY27=1,poznámky!A28)+IF(poznámky!AY28=1,poznámky!A29)+IF(poznámky!AY29=1,poznámky!A30)+IF(poznámky!AY30=1,poznámky!A31)+IF(poznámky!AY31=1,poznámky!A32)+IF(poznámky!AY32=1,poznámky!A33)</f>
        <v>1</v>
      </c>
      <c r="BJ23" s="43" t="s">
        <v>21</v>
      </c>
      <c r="BK23" s="36" t="str">
        <f t="shared" ref="BK23:BK37" si="7">B23</f>
        <v>Manish</v>
      </c>
      <c r="BM23" s="705"/>
      <c r="BN23" s="705"/>
      <c r="BO23" s="705"/>
      <c r="BP23" s="705"/>
      <c r="BQ23" s="705"/>
      <c r="BR23" s="705"/>
      <c r="BS23" s="705"/>
    </row>
    <row r="24" spans="1:71" ht="21.75" customHeight="1">
      <c r="A24" s="44">
        <v>2</v>
      </c>
      <c r="B24" s="387" t="str">
        <f>'3_ kolo'!B24</f>
        <v>Adrian</v>
      </c>
      <c r="C24" s="390"/>
      <c r="D24" s="391" t="s">
        <v>14</v>
      </c>
      <c r="E24" s="392"/>
      <c r="F24" s="647" t="s">
        <v>16</v>
      </c>
      <c r="G24" s="647"/>
      <c r="H24" s="647"/>
      <c r="I24" s="14">
        <f>H25</f>
        <v>0</v>
      </c>
      <c r="J24" s="8" t="s">
        <v>14</v>
      </c>
      <c r="K24" s="15">
        <f>F25</f>
        <v>0</v>
      </c>
      <c r="L24" s="14">
        <f>H26</f>
        <v>0</v>
      </c>
      <c r="M24" s="8" t="s">
        <v>14</v>
      </c>
      <c r="N24" s="15">
        <f>F26</f>
        <v>0</v>
      </c>
      <c r="O24" s="14">
        <f>H27</f>
        <v>0</v>
      </c>
      <c r="P24" s="8" t="s">
        <v>14</v>
      </c>
      <c r="Q24" s="15">
        <f>F27</f>
        <v>0</v>
      </c>
      <c r="R24" s="14">
        <f>H28</f>
        <v>0</v>
      </c>
      <c r="S24" s="8" t="s">
        <v>14</v>
      </c>
      <c r="T24" s="15">
        <f>F28</f>
        <v>0</v>
      </c>
      <c r="U24" s="14">
        <f>H29</f>
        <v>0</v>
      </c>
      <c r="V24" s="8" t="s">
        <v>14</v>
      </c>
      <c r="W24" s="15">
        <f>F29</f>
        <v>0</v>
      </c>
      <c r="X24" s="14">
        <f>H30</f>
        <v>0</v>
      </c>
      <c r="Y24" s="8" t="s">
        <v>14</v>
      </c>
      <c r="Z24" s="15">
        <f>F30</f>
        <v>0</v>
      </c>
      <c r="AA24" s="14">
        <f>H31</f>
        <v>0</v>
      </c>
      <c r="AB24" s="8" t="s">
        <v>14</v>
      </c>
      <c r="AC24" s="15">
        <f>F31</f>
        <v>0</v>
      </c>
      <c r="AD24" s="51">
        <f>H32</f>
        <v>0</v>
      </c>
      <c r="AE24" s="49" t="s">
        <v>14</v>
      </c>
      <c r="AF24" s="52">
        <f>F32</f>
        <v>0</v>
      </c>
      <c r="AG24" s="175">
        <f>H33</f>
        <v>0</v>
      </c>
      <c r="AH24" s="61" t="s">
        <v>14</v>
      </c>
      <c r="AI24" s="85">
        <f>F33</f>
        <v>0</v>
      </c>
      <c r="AJ24" s="60">
        <f>H34</f>
        <v>0</v>
      </c>
      <c r="AK24" s="61" t="s">
        <v>14</v>
      </c>
      <c r="AL24" s="63">
        <f>F34</f>
        <v>0</v>
      </c>
      <c r="AM24" s="175">
        <f>H35</f>
        <v>0</v>
      </c>
      <c r="AN24" s="61" t="s">
        <v>14</v>
      </c>
      <c r="AO24" s="85">
        <f>F35</f>
        <v>0</v>
      </c>
      <c r="AP24" s="175">
        <f>H36</f>
        <v>0</v>
      </c>
      <c r="AQ24" s="61" t="s">
        <v>14</v>
      </c>
      <c r="AR24" s="85">
        <f>F36</f>
        <v>0</v>
      </c>
      <c r="AS24" s="60">
        <f>H37</f>
        <v>0</v>
      </c>
      <c r="AT24" s="61" t="s">
        <v>14</v>
      </c>
      <c r="AU24" s="63">
        <f>F37</f>
        <v>0</v>
      </c>
      <c r="AV24" s="137">
        <f>IF(C24&gt;E24,2,"0")+IF(C24=E24,1)*IF(C24+E24=0,0,1)+IF(I24&gt;K24,2,"0")+IF(I24=K24,1)*IF(I24+K24=0,0,1)+IF(L24&gt;N24,2,"0")+IF(L24=N24,1)*IF(L24+N24=0,0,1)+IF(O24&gt;Q24,2,"0")+IF(O24=Q24,1)*IF(O24+Q24=0,0,1)+IF(R24&gt;T24,2,"0")+IF(R24=T24,1)*IF(R24+T24=0,0,1)+IF(U24&gt;W24,2,"0")+IF(U24=W24,1)*IF(U24+W24=0,0,1)+IF(X24&gt;Z24,2,"0")+IF(X24=Z24,1)*IF(X24+Z24=0,0,1)+IF(AA24&gt;AC24,2,"0")+IF(AA24=AC24,1)*IF(AA24+AC24=0,0,1)+IF(AD24&gt;AF24,2,"0")+IF(AD24=AF24,1)*IF(AD24+AF24=0,0,1)+IF(AG24&gt;AI24,2,"0")+IF(AG24=AI24,1)*IF(AG24+AI24=0,0,1)+IF(AJ24&gt;AL24,2,"0")+IF(AJ24=AL24,1)*IF(AJ24+AL24=0,0,1)+IF(AM24&gt;AO24,2,"0")+IF(AM24=AO24,1)*IF(AM24+AO24=0,0,1)+IF(AP24&gt;AR24,2,"0")+IF(AP24=AR24,1)*IF(AP24+AR24=0,0,1)+IF(AS24&gt;AU24,2,"0")+IF(AS24=AU24,1)*IF(AS24+AU24=0,0,1)</f>
        <v>0</v>
      </c>
      <c r="AW24" s="138">
        <f>SUM(C24,I24,L24,O24,R24,U24,X24,AA24,AD24,AG24,AJ24,AM24,AP24,AS24)</f>
        <v>0</v>
      </c>
      <c r="AX24" s="139" t="s">
        <v>14</v>
      </c>
      <c r="AY24" s="140">
        <f>SUM(E24,K24,N24,Q24,T24,W24,Z24,AC24,AF24,AI24,AL24,AO24,AR24,AU24)</f>
        <v>0</v>
      </c>
      <c r="AZ24" s="141">
        <f t="shared" si="4"/>
        <v>0</v>
      </c>
      <c r="BA24" s="347">
        <f>IF(poznámky!AQ18=2,poznámky!A19)+IF(poznámky!AQ19=2,poznámky!A20)+IF(poznámky!AQ20=2,poznámky!A21)+IF(poznámky!AQ21=2,poznámky!A22)+IF(poznámky!AQ22=2,poznámky!A23)+IF(poznámky!AQ23=2,poznámky!A24)+IF(poznámky!AQ24=2,poznámky!A25)+IF(poznámky!AQ25=2,poznámky!A26)+IF(poznámky!AQ26=2,poznámky!A27)+IF(poznámky!AQ27=2,poznámky!A28)+IF(poznámky!AQ28=2,poznámky!A29)+IF(poznámky!AQ29=2,poznámky!A30)+IF(poznámky!AQ30=2,poznámky!A31)+IF(poznámky!AQ31=2,poznámky!A32)+IF(poznámky!AQ32=2,poznámky!A33)</f>
        <v>2</v>
      </c>
      <c r="BB24" s="142" t="s">
        <v>21</v>
      </c>
      <c r="BC24" s="143" t="str">
        <f t="shared" si="5"/>
        <v>Adrian</v>
      </c>
      <c r="BD24" s="343">
        <f>SUM(AV24,'3_ kolo'!BD24)</f>
        <v>21</v>
      </c>
      <c r="BE24" s="344">
        <f>SUM(AW24,'3_ kolo'!BE24)</f>
        <v>359</v>
      </c>
      <c r="BF24" s="345" t="s">
        <v>14</v>
      </c>
      <c r="BG24" s="346">
        <f>SUM(AY24,'3_ kolo'!BG24)</f>
        <v>426</v>
      </c>
      <c r="BH24" s="23">
        <f t="shared" si="6"/>
        <v>-67</v>
      </c>
      <c r="BI24" s="378">
        <f>IF(poznámky!AY18=2,poznámky!A19)+IF(poznámky!AY19=2,poznámky!A20)+IF(poznámky!AY20=2,poznámky!A21)+IF(poznámky!AY21=2,poznámky!A22)+IF(poznámky!AY22=2,poznámky!A23)+IF(poznámky!AY23=2,poznámky!A24)+IF(poznámky!AY24=2,poznámky!A25)+IF(poznámky!AY25=2,poznámky!A26)+IF(poznámky!AY26=2,poznámky!A27)+IF(poznámky!AY27=2,poznámky!A28)+IF(poznámky!AY28=2,poznámky!A29)+IF(poznámky!AY29=2,poznámky!A30)+IF(poznámky!AY30=2,poznámky!A31)+IF(poznámky!AY31=2,poznámky!A32)+IF(poznámky!AY32=2,poznámky!A33)</f>
        <v>2</v>
      </c>
      <c r="BJ24" s="43" t="s">
        <v>21</v>
      </c>
      <c r="BK24" s="36" t="str">
        <f t="shared" si="7"/>
        <v>Adrian</v>
      </c>
      <c r="BM24" s="706"/>
      <c r="BN24" s="706"/>
      <c r="BO24" s="706"/>
      <c r="BP24" s="706"/>
      <c r="BQ24" s="706"/>
      <c r="BR24" s="706"/>
      <c r="BS24" s="706"/>
    </row>
    <row r="25" spans="1:71" ht="21.75" customHeight="1">
      <c r="A25" s="44">
        <v>3</v>
      </c>
      <c r="B25" s="387" t="str">
        <f>'3_ kolo'!B25</f>
        <v>Michal</v>
      </c>
      <c r="C25" s="393"/>
      <c r="D25" s="391" t="s">
        <v>14</v>
      </c>
      <c r="E25" s="394"/>
      <c r="F25" s="393"/>
      <c r="G25" s="391" t="s">
        <v>14</v>
      </c>
      <c r="H25" s="394"/>
      <c r="I25" s="647" t="s">
        <v>16</v>
      </c>
      <c r="J25" s="647"/>
      <c r="K25" s="647"/>
      <c r="L25" s="7">
        <f>K26</f>
        <v>0</v>
      </c>
      <c r="M25" s="8" t="s">
        <v>14</v>
      </c>
      <c r="N25" s="9">
        <f>I26</f>
        <v>0</v>
      </c>
      <c r="O25" s="7">
        <f>K27</f>
        <v>0</v>
      </c>
      <c r="P25" s="8" t="s">
        <v>14</v>
      </c>
      <c r="Q25" s="9">
        <f>I27</f>
        <v>0</v>
      </c>
      <c r="R25" s="7">
        <f>K28</f>
        <v>0</v>
      </c>
      <c r="S25" s="8" t="s">
        <v>14</v>
      </c>
      <c r="T25" s="9">
        <f>I28</f>
        <v>0</v>
      </c>
      <c r="U25" s="7">
        <f>K29</f>
        <v>0</v>
      </c>
      <c r="V25" s="8" t="s">
        <v>14</v>
      </c>
      <c r="W25" s="9">
        <f>I29</f>
        <v>0</v>
      </c>
      <c r="X25" s="7">
        <f>K30</f>
        <v>0</v>
      </c>
      <c r="Y25" s="8" t="s">
        <v>14</v>
      </c>
      <c r="Z25" s="9">
        <f>I30</f>
        <v>0</v>
      </c>
      <c r="AA25" s="7">
        <f>K31</f>
        <v>0</v>
      </c>
      <c r="AB25" s="8" t="s">
        <v>14</v>
      </c>
      <c r="AC25" s="9">
        <f>I31</f>
        <v>0</v>
      </c>
      <c r="AD25" s="48">
        <f>K32</f>
        <v>0</v>
      </c>
      <c r="AE25" s="49" t="s">
        <v>14</v>
      </c>
      <c r="AF25" s="50">
        <f>I32</f>
        <v>0</v>
      </c>
      <c r="AG25" s="60">
        <f>K33</f>
        <v>0</v>
      </c>
      <c r="AH25" s="61" t="s">
        <v>14</v>
      </c>
      <c r="AI25" s="84">
        <f>I33</f>
        <v>0</v>
      </c>
      <c r="AJ25" s="60">
        <f>K34</f>
        <v>0</v>
      </c>
      <c r="AK25" s="61" t="s">
        <v>14</v>
      </c>
      <c r="AL25" s="62">
        <f>I34</f>
        <v>0</v>
      </c>
      <c r="AM25" s="60">
        <f>K35</f>
        <v>0</v>
      </c>
      <c r="AN25" s="61" t="s">
        <v>14</v>
      </c>
      <c r="AO25" s="84">
        <f>I35</f>
        <v>0</v>
      </c>
      <c r="AP25" s="60">
        <f>K36</f>
        <v>0</v>
      </c>
      <c r="AQ25" s="61" t="s">
        <v>14</v>
      </c>
      <c r="AR25" s="84">
        <f>I36</f>
        <v>0</v>
      </c>
      <c r="AS25" s="60">
        <f>K37</f>
        <v>0</v>
      </c>
      <c r="AT25" s="61" t="s">
        <v>14</v>
      </c>
      <c r="AU25" s="62">
        <f>I37</f>
        <v>0</v>
      </c>
      <c r="AV25" s="137">
        <f>IF(C25&gt;E25,2,"0")+IF(C25=E25,1)*IF(C25+E25=0,0,1)+IF(F25&gt;H25,2,"0")+IF(F25=H25,1)*IF(F25+H25=0,0,1)+IF(L25&gt;N25,2,"0")+IF(L25=N25,1)*IF(L25+N25=0,0,1)+IF(O25&gt;Q25,2,"0")+IF(O25=Q25,1)*IF(O25+Q25=0,0,1)+IF(R25&gt;T25,2,"0")+IF(R25=T25,1)*IF(R25+T25=0,0,1)+IF(U25&gt;W25,2,"0")+IF(U25=W25,1)*IF(U25+W25=0,0,1)+IF(X25&gt;Z25,2,"0")+IF(X25=Z25,1)*IF(X25+Z25=0,0,1)+IF(AA25&gt;AC25,2,"0")+IF(AA25=AC25,1)*IF(AA25+AC25=0,0,1)+IF(AD25&gt;AF25,2,"0")+IF(AD25=AF25,1)*IF(AD25+AF25=0,0,1)+IF(AG25&gt;AI25,2,"0")+IF(AG25=AI25,1)*IF(AG25+AI25=0,0,1)+IF(AJ25&gt;AL25,2,"0")+IF(AJ25=AL25,1)*IF(AJ25+AL25=0,0,1)+IF(AM25&gt;AO25,2,"0")+IF(AM25=AO25,1)*IF(AM25+AO25=0,0,1)+IF(AP25&gt;AR25,2,"0")+IF(AP25=AR25,1)*IF(AP25+AR25=0,0,1)+IF(AS25&gt;AU25,2,"0")+IF(AS25=AU25,1)*IF(AS25+AU25=0,0,1)</f>
        <v>0</v>
      </c>
      <c r="AW25" s="138">
        <f>SUM(C25,F25,L25,O25,R25,U25,X25,AA25,AD25,AG25,AJ25,AM25,AP25,AS25)</f>
        <v>0</v>
      </c>
      <c r="AX25" s="139" t="s">
        <v>14</v>
      </c>
      <c r="AY25" s="140">
        <f>SUM(E25,H25,N25,Q25,T25,W25,Z25,AC25,AF25,AI25,AL25,AO25,AR25,AU25)</f>
        <v>0</v>
      </c>
      <c r="AZ25" s="141">
        <f t="shared" si="4"/>
        <v>0</v>
      </c>
      <c r="BA25" s="347">
        <f>IF(poznámky!AQ18=3,poznámky!A19)+IF(poznámky!AQ19=3,poznámky!A20)+IF(poznámky!AQ20=3,poznámky!A21)+IF(poznámky!AQ21=3,poznámky!A22)+IF(poznámky!AQ22=3,poznámky!A23)+IF(poznámky!AQ23=3,poznámky!A24)+IF(poznámky!AQ24=3,poznámky!A25)+IF(poznámky!AQ25=3,poznámky!A26)+IF(poznámky!AQ26=3,poznámky!A27)+IF(poznámky!AQ27=3,poznámky!A28)+IF(poznámky!AQ28=3,poznámky!A29)+IF(poznámky!AQ29=3,poznámky!A30)+IF(poznámky!AQ30=3,poznámky!A31)+IF(poznámky!AQ31=3,poznámky!A32)+IF(poznámky!AQ32=3,poznámky!A33)</f>
        <v>3</v>
      </c>
      <c r="BB25" s="142" t="s">
        <v>21</v>
      </c>
      <c r="BC25" s="143" t="str">
        <f t="shared" si="5"/>
        <v>Michal</v>
      </c>
      <c r="BD25" s="343">
        <f>SUM(AV25,'3_ kolo'!BD25)</f>
        <v>17</v>
      </c>
      <c r="BE25" s="344">
        <f>SUM(AW25,'3_ kolo'!BE25)</f>
        <v>343</v>
      </c>
      <c r="BF25" s="345" t="s">
        <v>14</v>
      </c>
      <c r="BG25" s="346">
        <f>SUM(AY25,'3_ kolo'!BG25)</f>
        <v>495</v>
      </c>
      <c r="BH25" s="23">
        <f t="shared" si="6"/>
        <v>-152</v>
      </c>
      <c r="BI25" s="378">
        <f>IF(poznámky!AY18=3,poznámky!A19)+IF(poznámky!AY19=3,poznámky!A20)+IF(poznámky!AY20=3,poznámky!A21)+IF(poznámky!AY21=3,poznámky!A22)+IF(poznámky!AY22=3,poznámky!A23)+IF(poznámky!AY23=3,poznámky!A24)+IF(poznámky!AY24=3,poznámky!A25)+IF(poznámky!AY25=3,poznámky!A26)+IF(poznámky!AY26=3,poznámky!A27)+IF(poznámky!AY27=3,poznámky!A28)+IF(poznámky!AY28=3,poznámky!A29)+IF(poznámky!AY29=3,poznámky!A30)+IF(poznámky!AY30=3,poznámky!A31)+IF(poznámky!AY31=3,poznámky!A32)+IF(poznámky!AY32=3,poznámky!A33)</f>
        <v>3</v>
      </c>
      <c r="BJ25" s="43" t="s">
        <v>21</v>
      </c>
      <c r="BK25" s="36" t="str">
        <f t="shared" si="7"/>
        <v>Michal</v>
      </c>
      <c r="BM25"/>
    </row>
    <row r="26" spans="1:71" ht="21.75" customHeight="1">
      <c r="A26" s="44">
        <v>4</v>
      </c>
      <c r="B26" s="387" t="str">
        <f>'3_ kolo'!B26</f>
        <v>Aleš</v>
      </c>
      <c r="C26" s="390"/>
      <c r="D26" s="391" t="s">
        <v>14</v>
      </c>
      <c r="E26" s="392"/>
      <c r="F26" s="390"/>
      <c r="G26" s="391" t="s">
        <v>14</v>
      </c>
      <c r="H26" s="392"/>
      <c r="I26" s="393"/>
      <c r="J26" s="391" t="s">
        <v>14</v>
      </c>
      <c r="K26" s="394"/>
      <c r="L26" s="647" t="s">
        <v>17</v>
      </c>
      <c r="M26" s="647"/>
      <c r="N26" s="647"/>
      <c r="O26" s="14">
        <f>N27</f>
        <v>0</v>
      </c>
      <c r="P26" s="8" t="s">
        <v>14</v>
      </c>
      <c r="Q26" s="15">
        <f>L27</f>
        <v>0</v>
      </c>
      <c r="R26" s="14">
        <f>N28</f>
        <v>0</v>
      </c>
      <c r="S26" s="8" t="s">
        <v>14</v>
      </c>
      <c r="T26" s="15">
        <f>L28</f>
        <v>0</v>
      </c>
      <c r="U26" s="14">
        <f>N29</f>
        <v>0</v>
      </c>
      <c r="V26" s="8" t="s">
        <v>14</v>
      </c>
      <c r="W26" s="15">
        <f>L29</f>
        <v>0</v>
      </c>
      <c r="X26" s="14">
        <f>N30</f>
        <v>0</v>
      </c>
      <c r="Y26" s="8" t="s">
        <v>14</v>
      </c>
      <c r="Z26" s="15">
        <f>L30</f>
        <v>0</v>
      </c>
      <c r="AA26" s="14">
        <f>N31</f>
        <v>0</v>
      </c>
      <c r="AB26" s="8" t="s">
        <v>14</v>
      </c>
      <c r="AC26" s="15">
        <f>L31</f>
        <v>0</v>
      </c>
      <c r="AD26" s="51">
        <f>N32</f>
        <v>0</v>
      </c>
      <c r="AE26" s="49" t="s">
        <v>14</v>
      </c>
      <c r="AF26" s="52">
        <f>L32</f>
        <v>0</v>
      </c>
      <c r="AG26" s="175">
        <f>N33</f>
        <v>0</v>
      </c>
      <c r="AH26" s="61" t="s">
        <v>14</v>
      </c>
      <c r="AI26" s="85">
        <f>L33</f>
        <v>0</v>
      </c>
      <c r="AJ26" s="60">
        <f>N34</f>
        <v>0</v>
      </c>
      <c r="AK26" s="61" t="s">
        <v>14</v>
      </c>
      <c r="AL26" s="63">
        <f>L34</f>
        <v>0</v>
      </c>
      <c r="AM26" s="175">
        <f>N35</f>
        <v>0</v>
      </c>
      <c r="AN26" s="61" t="s">
        <v>14</v>
      </c>
      <c r="AO26" s="85">
        <f>L35</f>
        <v>0</v>
      </c>
      <c r="AP26" s="175">
        <f>N36</f>
        <v>0</v>
      </c>
      <c r="AQ26" s="61" t="s">
        <v>14</v>
      </c>
      <c r="AR26" s="84">
        <f>L36</f>
        <v>0</v>
      </c>
      <c r="AS26" s="60">
        <f>N37</f>
        <v>0</v>
      </c>
      <c r="AT26" s="61" t="s">
        <v>14</v>
      </c>
      <c r="AU26" s="63">
        <f>L37</f>
        <v>0</v>
      </c>
      <c r="AV26" s="137">
        <f>IF(C26&gt;E26,2,"0")+IF(C26=E26,1)*IF(C26+E26=0,0,1)+IF(F26&gt;H26,2,"0")+IF(F26=H26,1)*IF(F26+H26=0,0,1)+IF(I26&gt;K26,2,"0")+IF(I26=K26,1)*IF(I26+K26=0,0,1)+IF(O26&gt;Q26,2,"0")+IF(O26=Q26,1)*IF(O26+Q26=0,0,1)+IF(R26&gt;T26,2,"0")+IF(R26=T26,1)*IF(R26+T26=0,0,1)+IF(U26&gt;W26,2,"0")+IF(U26=W26,1)*IF(U26+W26=0,0,1)+IF(X26&gt;Z26,2,"0")+IF(X26=Z26,1)*IF(X26+Z26=0,0,1)+IF(AA26&gt;AC26,2,"0")+IF(AA26=AC26,1)*IF(AA26+AC26=0,0,1)+IF(AD26&gt;AF26,2,"0")+IF(AD26=AF26,1)*IF(AD26+AF26=0,0,1)+IF(AG26&gt;AI26,2,"0")+IF(AG26=AI26,1)*IF(AG26+AI26=0,0,1)+IF(AJ26&gt;AL26,2,"0")+IF(AJ26=AL26,1)*IF(AJ26+AL26=0,0,1)+IF(AM26&gt;AO26,2,"0")+IF(AM26=AO26,1)*IF(AM26+AO26=0,0,1)+IF(AP26&gt;AR26,2,"0")+IF(AP26=AR26,1)*IF(AP26+AR26=0,0,1)+IF(AS26&gt;AU26,2,"0")+IF(AS26=AU26,1)*IF(AS26+AU26=0,0,1)</f>
        <v>0</v>
      </c>
      <c r="AW26" s="138">
        <f>SUM(C26,F26,I26,O26,R26,U26,X26,AA26,AD26,AG26,AJ26,AM26,AP26,AS26)</f>
        <v>0</v>
      </c>
      <c r="AX26" s="139" t="s">
        <v>14</v>
      </c>
      <c r="AY26" s="140">
        <f>SUM(E26,H26,K26,Q26,T26,W26,Z26,AC26,AF26,AI26,AL26,AO26,AR26,AU26)</f>
        <v>0</v>
      </c>
      <c r="AZ26" s="141">
        <f t="shared" si="4"/>
        <v>0</v>
      </c>
      <c r="BA26" s="347">
        <f>IF(poznámky!AQ18=4,poznámky!A19)+IF(poznámky!AQ19=4,poznámky!A20)+IF(poznámky!AQ20=4,poznámky!A21)+IF(poznámky!AQ21=4,poznámky!A22)+IF(poznámky!AQ22=4,poznámky!A23)+IF(poznámky!AQ23=4,poznámky!A24)+IF(poznámky!AQ24=4,poznámky!A25)+IF(poznámky!AQ25=4,poznámky!A26)+IF(poznámky!AQ26=4,poznámky!A27)+IF(poznámky!AQ27=4,poznámky!A28)+IF(poznámky!AQ28=4,poznámky!A29)+IF(poznámky!AQ29=4,poznámky!A30)+IF(poznámky!AQ30=4,poznámky!A31)+IF(poznámky!AQ31=4,poznámky!A32)+IF(poznámky!AQ32=4,poznámky!A33)</f>
        <v>4</v>
      </c>
      <c r="BB26" s="142" t="s">
        <v>21</v>
      </c>
      <c r="BC26" s="143" t="str">
        <f t="shared" si="5"/>
        <v>Aleš</v>
      </c>
      <c r="BD26" s="343">
        <f>SUM(AV26,'3_ kolo'!BD26)</f>
        <v>16</v>
      </c>
      <c r="BE26" s="344">
        <f>SUM(AW26,'3_ kolo'!BE26)</f>
        <v>271</v>
      </c>
      <c r="BF26" s="345" t="s">
        <v>14</v>
      </c>
      <c r="BG26" s="346">
        <f>SUM(AY26,'3_ kolo'!BG26)</f>
        <v>516</v>
      </c>
      <c r="BH26" s="23">
        <f t="shared" si="6"/>
        <v>-245</v>
      </c>
      <c r="BI26" s="378">
        <f>IF(poznámky!AY18=4,poznámky!A19)+IF(poznámky!AY19=4,poznámky!A20)+IF(poznámky!AY20=4,poznámky!A21)+IF(poznámky!AY21=4,poznámky!A22)+IF(poznámky!AY22=4,poznámky!A23)+IF(poznámky!AY23=4,poznámky!A24)+IF(poznámky!AY24=4,poznámky!A25)+IF(poznámky!AY25=4,poznámky!A26)+IF(poznámky!AY26=4,poznámky!A27)+IF(poznámky!AY27=4,poznámky!A28)+IF(poznámky!AY28=4,poznámky!A29)+IF(poznámky!AY29=4,poznámky!A30)+IF(poznámky!AY30=4,poznámky!A31)+IF(poznámky!AY31=4,poznámky!A32)+IF(poznámky!AY32=4,poznámky!A33)</f>
        <v>4</v>
      </c>
      <c r="BJ26" s="43" t="s">
        <v>21</v>
      </c>
      <c r="BK26" s="36" t="str">
        <f t="shared" si="7"/>
        <v>Aleš</v>
      </c>
      <c r="BM26" s="735" t="s">
        <v>61</v>
      </c>
      <c r="BN26" s="736"/>
      <c r="BO26" s="736"/>
      <c r="BP26" s="736"/>
      <c r="BQ26" s="736"/>
    </row>
    <row r="27" spans="1:71" ht="21.75" customHeight="1">
      <c r="A27" s="44">
        <v>5</v>
      </c>
      <c r="B27" s="387" t="str">
        <f>'3_ kolo'!B27</f>
        <v>Zdeňka</v>
      </c>
      <c r="C27" s="393"/>
      <c r="D27" s="391" t="s">
        <v>14</v>
      </c>
      <c r="E27" s="394"/>
      <c r="F27" s="393"/>
      <c r="G27" s="391" t="s">
        <v>14</v>
      </c>
      <c r="H27" s="394"/>
      <c r="I27" s="393"/>
      <c r="J27" s="391" t="s">
        <v>14</v>
      </c>
      <c r="K27" s="394"/>
      <c r="L27" s="393"/>
      <c r="M27" s="391" t="s">
        <v>14</v>
      </c>
      <c r="N27" s="394"/>
      <c r="O27" s="647" t="s">
        <v>18</v>
      </c>
      <c r="P27" s="647"/>
      <c r="Q27" s="647"/>
      <c r="R27" s="7">
        <f>Q28</f>
        <v>0</v>
      </c>
      <c r="S27" s="8" t="s">
        <v>14</v>
      </c>
      <c r="T27" s="9">
        <f>O28</f>
        <v>0</v>
      </c>
      <c r="U27" s="7">
        <f>Q29</f>
        <v>0</v>
      </c>
      <c r="V27" s="8" t="s">
        <v>14</v>
      </c>
      <c r="W27" s="9">
        <f>O29</f>
        <v>0</v>
      </c>
      <c r="X27" s="7">
        <f>Q30</f>
        <v>0</v>
      </c>
      <c r="Y27" s="8" t="s">
        <v>14</v>
      </c>
      <c r="Z27" s="9">
        <f>O30</f>
        <v>0</v>
      </c>
      <c r="AA27" s="7">
        <f>Q31</f>
        <v>0</v>
      </c>
      <c r="AB27" s="8" t="s">
        <v>14</v>
      </c>
      <c r="AC27" s="9">
        <f>O31</f>
        <v>0</v>
      </c>
      <c r="AD27" s="48">
        <f>Q32</f>
        <v>0</v>
      </c>
      <c r="AE27" s="49" t="s">
        <v>14</v>
      </c>
      <c r="AF27" s="50">
        <f>O32</f>
        <v>0</v>
      </c>
      <c r="AG27" s="60">
        <f>Q33</f>
        <v>0</v>
      </c>
      <c r="AH27" s="61" t="s">
        <v>14</v>
      </c>
      <c r="AI27" s="84">
        <f>O33</f>
        <v>0</v>
      </c>
      <c r="AJ27" s="60">
        <f>Q34</f>
        <v>0</v>
      </c>
      <c r="AK27" s="61" t="s">
        <v>14</v>
      </c>
      <c r="AL27" s="62">
        <f>O34</f>
        <v>0</v>
      </c>
      <c r="AM27" s="60">
        <f>Q35</f>
        <v>0</v>
      </c>
      <c r="AN27" s="61" t="s">
        <v>14</v>
      </c>
      <c r="AO27" s="84">
        <f>O35</f>
        <v>0</v>
      </c>
      <c r="AP27" s="60">
        <f>Q36</f>
        <v>0</v>
      </c>
      <c r="AQ27" s="61" t="s">
        <v>14</v>
      </c>
      <c r="AR27" s="85">
        <f>O36</f>
        <v>0</v>
      </c>
      <c r="AS27" s="60">
        <f>Q37</f>
        <v>0</v>
      </c>
      <c r="AT27" s="61" t="s">
        <v>14</v>
      </c>
      <c r="AU27" s="62">
        <f>O37</f>
        <v>0</v>
      </c>
      <c r="AV27" s="137">
        <f>IF(C27&gt;E27,2,"0")+IF(C27=E27,1)*IF(C27+E27=0,0,1)+IF(F27&gt;H27,2,"0")+IF(F27=H27,1)*IF(F27+H27=0,0,1)+IF(I27&gt;K27,2,"0")+IF(I27=K27,1)*IF(I27+K27=0,0,1)+IF(L27&gt;N27,2,"0")+IF(L27=N27,1)*IF(L27+N27=0,0,1)+IF(R27&gt;T27,2,"0")+IF(R27=T27,1)*IF(R27+T27=0,0,1)+IF(U27&gt;W27,2,"0")+IF(U27=W27,1)*IF(U27+W27=0,0,1)+IF(X27&gt;Z27,2,"0")+IF(X27=Z27,1)*IF(X27+Z27=0,0,1)+IF(AA27&gt;AC27,2,"0")+IF(AA27=AC27,1)*IF(AA27+AC27=0,0,1)+IF(AD27&gt;AF27,2,"0")+IF(AD27=AF27,1)*IF(AD27+AF27=0,0,1)+IF(AG27&gt;AI27,2,"0")+IF(AG27=AI27,1)*IF(AG27+AI27=0,0,1)+IF(AJ27&gt;AL27,2,"0")+IF(AJ27=AL27,1)*IF(AJ27+AL27=0,0,1)+IF(AM27&gt;AO27,2,"0")+IF(AM27=AO27,1)*IF(AM27+AO27=0,0,1)+IF(AP27&gt;AR27,2,"0")+IF(AP27=AR27,1)*IF(AP27+AR27=0,0,1)+IF(AS27&gt;AU27,2,"0")+IF(AS27=AU27,1)*IF(AS27+AU27=0,0,1)</f>
        <v>0</v>
      </c>
      <c r="AW27" s="138">
        <f>SUM(C27,F27,I27,L27,R27,U27,X27,AA27,AD27,AG27,AJ27,AM27,AP27,AS27)</f>
        <v>0</v>
      </c>
      <c r="AX27" s="139" t="s">
        <v>14</v>
      </c>
      <c r="AY27" s="140">
        <f>SUM(E27,H27,K27,N27,T27,W27,Z27,AC27,AF27,AI27,AL27,AO27,AR27,AU27)</f>
        <v>0</v>
      </c>
      <c r="AZ27" s="141">
        <f t="shared" si="4"/>
        <v>0</v>
      </c>
      <c r="BA27" s="347">
        <f>IF(poznámky!AQ18=5,poznámky!A19)+IF(poznámky!AQ19=5,poznámky!A20)+IF(poznámky!AQ20=5,poznámky!A21)+IF(poznámky!AQ21=5,poznámky!A22)+IF(poznámky!AQ22=5,poznámky!A23)+IF(poznámky!AQ23=5,poznámky!A24)+IF(poznámky!AQ24=5,poznámky!A25)+IF(poznámky!AQ25=5,poznámky!A26)+IF(poznámky!AQ26=5,poznámky!A27)+IF(poznámky!AQ27=5,poznámky!A28)+IF(poznámky!AQ28=5,poznámky!A29)+IF(poznámky!AQ29=5,poznámky!A30)+IF(poznámky!AQ30=5,poznámky!A31)+IF(poznámky!AQ31=5,poznámky!A32)+IF(poznámky!AQ32=5,poznámky!A33)</f>
        <v>5</v>
      </c>
      <c r="BB27" s="142" t="s">
        <v>21</v>
      </c>
      <c r="BC27" s="143" t="str">
        <f t="shared" si="5"/>
        <v>Zdeňka</v>
      </c>
      <c r="BD27" s="343">
        <f>SUM(AV27,'3_ kolo'!BD27)</f>
        <v>16</v>
      </c>
      <c r="BE27" s="344">
        <f>SUM(AW27,'3_ kolo'!BE27)</f>
        <v>306</v>
      </c>
      <c r="BF27" s="345" t="s">
        <v>14</v>
      </c>
      <c r="BG27" s="346">
        <f>SUM(AY27,'3_ kolo'!BG27)</f>
        <v>504</v>
      </c>
      <c r="BH27" s="23">
        <f t="shared" si="6"/>
        <v>-198</v>
      </c>
      <c r="BI27" s="378">
        <f>IF(poznámky!AY18=5,poznámky!A19)+IF(poznámky!AY19=5,poznámky!A20)+IF(poznámky!AY20=5,poznámky!A21)+IF(poznámky!AY21=5,poznámky!A22)+IF(poznámky!AY22=5,poznámky!A23)+IF(poznámky!AY23=5,poznámky!A24)+IF(poznámky!AY24=5,poznámky!A25)+IF(poznámky!AY25=5,poznámky!A26)+IF(poznámky!AY26=5,poznámky!A27)+IF(poznámky!AY27=5,poznámky!A28)+IF(poznámky!AY28=5,poznámky!A29)+IF(poznámky!AY29=5,poznámky!A30)+IF(poznámky!AY30=5,poznámky!A31)+IF(poznámky!AY31=5,poznámky!A32)+IF(poznámky!AY32=5,poznámky!A33)</f>
        <v>5</v>
      </c>
      <c r="BJ27" s="43" t="s">
        <v>21</v>
      </c>
      <c r="BK27" s="36" t="str">
        <f t="shared" si="7"/>
        <v>Zdeňka</v>
      </c>
      <c r="BM27" s="736"/>
      <c r="BN27" s="736"/>
      <c r="BO27" s="736"/>
      <c r="BP27" s="736"/>
      <c r="BQ27" s="736"/>
    </row>
    <row r="28" spans="1:71" ht="21.75" customHeight="1">
      <c r="A28" s="44">
        <v>6</v>
      </c>
      <c r="B28" s="387" t="str">
        <f>'3_ kolo'!B28</f>
        <v>Alžběta</v>
      </c>
      <c r="C28" s="393"/>
      <c r="D28" s="391" t="s">
        <v>14</v>
      </c>
      <c r="E28" s="394"/>
      <c r="F28" s="393"/>
      <c r="G28" s="391" t="s">
        <v>14</v>
      </c>
      <c r="H28" s="394"/>
      <c r="I28" s="393"/>
      <c r="J28" s="391" t="s">
        <v>14</v>
      </c>
      <c r="K28" s="394"/>
      <c r="L28" s="393"/>
      <c r="M28" s="391" t="s">
        <v>14</v>
      </c>
      <c r="N28" s="394"/>
      <c r="O28" s="393"/>
      <c r="P28" s="391" t="s">
        <v>14</v>
      </c>
      <c r="Q28" s="394"/>
      <c r="R28" s="647" t="s">
        <v>29</v>
      </c>
      <c r="S28" s="647"/>
      <c r="T28" s="647"/>
      <c r="U28" s="7">
        <f>T29</f>
        <v>0</v>
      </c>
      <c r="V28" s="8" t="s">
        <v>14</v>
      </c>
      <c r="W28" s="9">
        <f>R29</f>
        <v>0</v>
      </c>
      <c r="X28" s="7">
        <f>T30</f>
        <v>0</v>
      </c>
      <c r="Y28" s="8" t="s">
        <v>14</v>
      </c>
      <c r="Z28" s="9">
        <f>R30</f>
        <v>0</v>
      </c>
      <c r="AA28" s="7">
        <f>T31</f>
        <v>0</v>
      </c>
      <c r="AB28" s="8" t="s">
        <v>14</v>
      </c>
      <c r="AC28" s="9">
        <f>R31</f>
        <v>0</v>
      </c>
      <c r="AD28" s="48">
        <f>T32</f>
        <v>0</v>
      </c>
      <c r="AE28" s="49" t="s">
        <v>14</v>
      </c>
      <c r="AF28" s="50">
        <f>R32</f>
        <v>0</v>
      </c>
      <c r="AG28" s="60">
        <f>T33</f>
        <v>0</v>
      </c>
      <c r="AH28" s="61" t="s">
        <v>14</v>
      </c>
      <c r="AI28" s="84">
        <f>R33</f>
        <v>0</v>
      </c>
      <c r="AJ28" s="60">
        <f>T34</f>
        <v>0</v>
      </c>
      <c r="AK28" s="61" t="s">
        <v>14</v>
      </c>
      <c r="AL28" s="62">
        <f>R34</f>
        <v>0</v>
      </c>
      <c r="AM28" s="60">
        <f>T35</f>
        <v>0</v>
      </c>
      <c r="AN28" s="61" t="s">
        <v>14</v>
      </c>
      <c r="AO28" s="62">
        <f>R35</f>
        <v>0</v>
      </c>
      <c r="AP28" s="60">
        <f>T36</f>
        <v>0</v>
      </c>
      <c r="AQ28" s="61" t="s">
        <v>14</v>
      </c>
      <c r="AR28" s="84">
        <f>R36</f>
        <v>0</v>
      </c>
      <c r="AS28" s="60">
        <f>T37</f>
        <v>0</v>
      </c>
      <c r="AT28" s="61" t="s">
        <v>14</v>
      </c>
      <c r="AU28" s="62">
        <f>R37</f>
        <v>0</v>
      </c>
      <c r="AV28" s="137">
        <f>IF(C28&gt;E28,2,"0")+IF(C28=E28,1)*IF(C28+E28=0,0,1)+IF(F28&gt;H28,2,"0")+IF(F28=H28,1)*IF(F28+H28=0,0,1)+IF(I28&gt;K28,2,"0")+IF(I28=K28,1)*IF(I28+K28=0,0,1)+IF(L28&gt;N28,2,"0")+IF(L28=N28,1)*IF(L28+N28=0,0,1)+IF(O28&gt;Q28,2,"0")+IF(O28=Q28,1)*IF(O28+Q28=0,0,1)+IF(U28&gt;W28,2,"0")+IF(U28=W28,1)*IF(U28+W28=0,0,1)+IF(X28&gt;Z28,2,"0")+IF(X28=Z28,1)*IF(X28+Z28=0,0,1)+IF(AA28&gt;AC28,2,"0")+IF(AA28=AC28,1)*IF(AA28+AC28=0,0,1)+IF(AD28&gt;AF28,2,"0")+IF(AD28=AF28,1)*IF(AD28+AF28=0,0,1)+IF(AG28&gt;AI28,2,"0")+IF(AG28=AI28,1)*IF(AG28+AI28=0,0,1)+IF(AJ28&gt;AL28,2,"0")+IF(AJ28=AL28,1)*IF(AJ28+AL28=0,0,1)+IF(AM28&gt;AO28,2,"0")+IF(AM28=AO28,1)*IF(AM28+AO28=0,0,1)+IF(AP28&gt;AR28,2,"0")+IF(AP28=AR28,1)*IF(AP28+AR28=0,0,1)+IF(AS28&gt;AU28,2,"0")+IF(AS28=AU28,1)*IF(AS28+AU28=0,0,1)</f>
        <v>0</v>
      </c>
      <c r="AW28" s="138">
        <f>SUM(C28,F28,I28,L28,O28,U28,X28,AA28,AD28,AG28,AJ28,AM28,AP28,AS28)</f>
        <v>0</v>
      </c>
      <c r="AX28" s="139" t="s">
        <v>14</v>
      </c>
      <c r="AY28" s="140">
        <f>SUM(E28,H28,K28,N28,Q28,W28,Z28,AC28,AF28,AI28,AL28,AO28,AR28,AU28)</f>
        <v>0</v>
      </c>
      <c r="AZ28" s="141">
        <f t="shared" si="4"/>
        <v>0</v>
      </c>
      <c r="BA28" s="347">
        <f>IF(poznámky!AQ18=6,poznámky!A19)+IF(poznámky!AQ19=6,poznámky!A20)+IF(poznámky!AQ20=6,poznámky!A21)+IF(poznámky!AQ21=6,poznámky!A22)+IF(poznámky!AQ22=6,poznámky!A23)+IF(poznámky!AQ23=6,poznámky!A24)+IF(poznámky!AQ24=6,poznámky!A25)+IF(poznámky!AQ25=6,poznámky!A26)+IF(poznámky!AQ26=6,poznámky!A27)+IF(poznámky!AQ27=6,poznámky!A28)+IF(poznámky!AQ28=6,poznámky!A29)+IF(poznámky!AQ29=6,poznámky!A30)+IF(poznámky!AQ30=6,poznámky!A31)+IF(poznámky!AQ31=6,poznámky!A32)+IF(poznámky!AQ32=6,poznámky!A33)</f>
        <v>6</v>
      </c>
      <c r="BB28" s="142" t="s">
        <v>21</v>
      </c>
      <c r="BC28" s="143" t="str">
        <f t="shared" si="5"/>
        <v>Alžběta</v>
      </c>
      <c r="BD28" s="343">
        <f>SUM(AV28,'3_ kolo'!BD28)</f>
        <v>14</v>
      </c>
      <c r="BE28" s="344">
        <f>SUM(AW28,'3_ kolo'!BE28)</f>
        <v>214</v>
      </c>
      <c r="BF28" s="345" t="s">
        <v>14</v>
      </c>
      <c r="BG28" s="346">
        <f>SUM(AY28,'3_ kolo'!BG28)</f>
        <v>478</v>
      </c>
      <c r="BH28" s="23">
        <f t="shared" si="6"/>
        <v>-264</v>
      </c>
      <c r="BI28" s="378">
        <f>IF(poznámky!AY18=6,poznámky!A19)+IF(poznámky!AY19=6,poznámky!A20)+IF(poznámky!AY20=6,poznámky!A21)+IF(poznámky!AY21=6,poznámky!A22)+IF(poznámky!AY22=6,poznámky!A23)+IF(poznámky!AY23=6,poznámky!A24)+IF(poznámky!AY24=6,poznámky!A25)+IF(poznámky!AY25=6,poznámky!A26)+IF(poznámky!AY26=6,poznámky!A27)+IF(poznámky!AY27=6,poznámky!A28)+IF(poznámky!AY28=6,poznámky!A29)+IF(poznámky!AY29=6,poznámky!A30)+IF(poznámky!AY30=6,poznámky!A31)+IF(poznámky!AY31=6,poznámky!A32)+IF(poznámky!AY32=6,poznámky!A33)</f>
        <v>6</v>
      </c>
      <c r="BJ28" s="43" t="s">
        <v>21</v>
      </c>
      <c r="BK28" s="36" t="str">
        <f t="shared" si="7"/>
        <v>Alžběta</v>
      </c>
      <c r="BM28" s="736"/>
      <c r="BN28" s="736"/>
      <c r="BO28" s="736"/>
      <c r="BP28" s="736"/>
      <c r="BQ28" s="736"/>
    </row>
    <row r="29" spans="1:71" ht="21.75" customHeight="1">
      <c r="A29" s="44">
        <v>7</v>
      </c>
      <c r="B29" s="387" t="str">
        <f>'3_ kolo'!B29</f>
        <v>Monika</v>
      </c>
      <c r="C29" s="393"/>
      <c r="D29" s="391" t="s">
        <v>14</v>
      </c>
      <c r="E29" s="394"/>
      <c r="F29" s="393"/>
      <c r="G29" s="391" t="s">
        <v>14</v>
      </c>
      <c r="H29" s="394"/>
      <c r="I29" s="393"/>
      <c r="J29" s="391" t="s">
        <v>14</v>
      </c>
      <c r="K29" s="394"/>
      <c r="L29" s="393"/>
      <c r="M29" s="391" t="s">
        <v>14</v>
      </c>
      <c r="N29" s="394"/>
      <c r="O29" s="393"/>
      <c r="P29" s="391" t="s">
        <v>14</v>
      </c>
      <c r="Q29" s="394"/>
      <c r="R29" s="393"/>
      <c r="S29" s="391" t="s">
        <v>14</v>
      </c>
      <c r="T29" s="394"/>
      <c r="U29" s="647" t="s">
        <v>22</v>
      </c>
      <c r="V29" s="647"/>
      <c r="W29" s="647"/>
      <c r="X29" s="7">
        <f>W30</f>
        <v>0</v>
      </c>
      <c r="Y29" s="8" t="s">
        <v>14</v>
      </c>
      <c r="Z29" s="9">
        <f>U30</f>
        <v>0</v>
      </c>
      <c r="AA29" s="7">
        <f>W31</f>
        <v>0</v>
      </c>
      <c r="AB29" s="8" t="s">
        <v>14</v>
      </c>
      <c r="AC29" s="9">
        <f>U31</f>
        <v>0</v>
      </c>
      <c r="AD29" s="48">
        <f>W32</f>
        <v>0</v>
      </c>
      <c r="AE29" s="49" t="s">
        <v>14</v>
      </c>
      <c r="AF29" s="50">
        <f>U32</f>
        <v>0</v>
      </c>
      <c r="AG29" s="60">
        <f>W33</f>
        <v>0</v>
      </c>
      <c r="AH29" s="61" t="s">
        <v>14</v>
      </c>
      <c r="AI29" s="84">
        <f>U33</f>
        <v>0</v>
      </c>
      <c r="AJ29" s="60">
        <f>W34</f>
        <v>0</v>
      </c>
      <c r="AK29" s="61" t="s">
        <v>14</v>
      </c>
      <c r="AL29" s="62">
        <f>U34</f>
        <v>0</v>
      </c>
      <c r="AM29" s="60">
        <f>W35</f>
        <v>0</v>
      </c>
      <c r="AN29" s="61" t="s">
        <v>14</v>
      </c>
      <c r="AO29" s="62">
        <f>U35</f>
        <v>0</v>
      </c>
      <c r="AP29" s="60">
        <f>W36</f>
        <v>0</v>
      </c>
      <c r="AQ29" s="61" t="s">
        <v>14</v>
      </c>
      <c r="AR29" s="84">
        <f>U36</f>
        <v>0</v>
      </c>
      <c r="AS29" s="60">
        <f>W37</f>
        <v>0</v>
      </c>
      <c r="AT29" s="61" t="s">
        <v>14</v>
      </c>
      <c r="AU29" s="62">
        <f>U37</f>
        <v>0</v>
      </c>
      <c r="AV29" s="137">
        <f>IF(C29&gt;E29,2,"0")+IF(C29=E29,1)*IF(C29+E29=0,0,1)+IF(F29&gt;H29,2,"0")+IF(F29=H29,1)*IF(F29+H29=0,0,1)+IF(I29&gt;K29,2,"0")+IF(I29=K29,1)*IF(I29+K29=0,0,1)+IF(L29&gt;N29,2,"0")+IF(L29=N29,1)*IF(L29+N29=0,0,1)+IF(O29&gt;Q29,2,"0")+IF(O29=Q29,1)*IF(O29+Q29=0,0,1)+IF(R29&gt;T29,2,"0")+IF(R29=T29,1)*IF(R29+T29=0,0,1)+IF(X29&gt;Z29,2,"0")+IF(X29=Z29,1)*IF(X29+Z29=0,0,1)+IF(AA29&gt;AC29,2,"0")+IF(AA29=AC29,1)*IF(AA29+AC29=0,0,1)+IF(AD29&gt;AF29,2,"0")+IF(AD29=AF29,1)*IF(AD29+AF29=0,0,1)+IF(AG29&gt;AI29,2,"0")+IF(AG29=AI29,1)*IF(AG29+AI29=0,0,1)+IF(AJ29&gt;AL29,2,"0")+IF(AJ29=AL29,1)*IF(AJ29+AL29=0,0,1)+IF(AM29&gt;AO29,2,"0")+IF(AM29=AO29,1)*IF(AM29+AO29=0,0,1)+IF(AP29&gt;AR29,2,"0")+IF(AP29=AR29,1)*IF(AP29+AR29=0,0,1)+IF(AS29&gt;AU29,2,"0")+IF(AS29=AU29,1)*IF(AS29+AU29=0,0,1)</f>
        <v>0</v>
      </c>
      <c r="AW29" s="138">
        <f>SUM(C29,F29,I29,L29,O29,R29,X29,AA29,AD29,AG29,AJ29,AM29,AP29,AS29)</f>
        <v>0</v>
      </c>
      <c r="AX29" s="139" t="s">
        <v>14</v>
      </c>
      <c r="AY29" s="140">
        <f>SUM(E29,H29,K29,N29,Q29,T29,Z29,AC29,AF29,AI29,AL29,AO29,AR29,AU29)</f>
        <v>0</v>
      </c>
      <c r="AZ29" s="141">
        <f t="shared" si="4"/>
        <v>0</v>
      </c>
      <c r="BA29" s="347">
        <f>IF(poznámky!AQ18=7,poznámky!A19)+IF(poznámky!AQ19=7,poznámky!A20)+IF(poznámky!AQ20=7,poznámky!A21)+IF(poznámky!AQ21=7,poznámky!A22)+IF(poznámky!AQ22=7,poznámky!A23)+IF(poznámky!AQ23=7,poznámky!A24)+IF(poznámky!AQ24=7,poznámky!A25)+IF(poznámky!AQ25=7,poznámky!A26)+IF(poznámky!AQ26=7,poznámky!A27)+IF(poznámky!AQ27=7,poznámky!A28)+IF(poznámky!AQ28=7,poznámky!A29)+IF(poznámky!AQ29=7,poznámky!A30)+IF(poznámky!AQ30=7,poznámky!A31)+IF(poznámky!AQ31=7,poznámky!A32)+IF(poznámky!AQ32=7,poznámky!A33)</f>
        <v>7</v>
      </c>
      <c r="BB29" s="142" t="s">
        <v>21</v>
      </c>
      <c r="BC29" s="143" t="str">
        <f t="shared" si="5"/>
        <v>Monika</v>
      </c>
      <c r="BD29" s="343">
        <f>SUM(AV29,'3_ kolo'!BD29)</f>
        <v>2</v>
      </c>
      <c r="BE29" s="344">
        <f>SUM(AW29,'3_ kolo'!BE29)</f>
        <v>108</v>
      </c>
      <c r="BF29" s="345" t="s">
        <v>14</v>
      </c>
      <c r="BG29" s="346">
        <f>SUM(AY29,'3_ kolo'!BG29)</f>
        <v>385</v>
      </c>
      <c r="BH29" s="23">
        <f t="shared" si="6"/>
        <v>-277</v>
      </c>
      <c r="BI29" s="378">
        <f>IF(poznámky!AY18=7,poznámky!A19)+IF(poznámky!AY19=7,poznámky!A20)+IF(poznámky!AY20=7,poznámky!A21)+IF(poznámky!AY21=7,poznámky!A22)+IF(poznámky!AY22=7,poznámky!A23)+IF(poznámky!AY23=7,poznámky!A24)+IF(poznámky!AY24=7,poznámky!A25)+IF(poznámky!AY25=7,poznámky!A26)+IF(poznámky!AY26=7,poznámky!A27)+IF(poznámky!AY27=7,poznámky!A28)+IF(poznámky!AY28=7,poznámky!A29)+IF(poznámky!AY29=7,poznámky!A30)+IF(poznámky!AY30=7,poznámky!A31)+IF(poznámky!AY31=7,poznámky!A32)+IF(poznámky!AY32=7,poznámky!A33)</f>
        <v>7</v>
      </c>
      <c r="BJ29" s="43" t="s">
        <v>21</v>
      </c>
      <c r="BK29" s="36" t="str">
        <f t="shared" si="7"/>
        <v>Monika</v>
      </c>
      <c r="BM29" s="736"/>
      <c r="BN29" s="736"/>
      <c r="BO29" s="736"/>
      <c r="BP29" s="736"/>
      <c r="BQ29" s="736"/>
    </row>
    <row r="30" spans="1:71" ht="21.75" customHeight="1">
      <c r="A30" s="44">
        <v>8</v>
      </c>
      <c r="B30" s="387" t="str">
        <f>'3_ kolo'!B30</f>
        <v>Jacky</v>
      </c>
      <c r="C30" s="393"/>
      <c r="D30" s="391" t="s">
        <v>14</v>
      </c>
      <c r="E30" s="392"/>
      <c r="F30" s="393"/>
      <c r="G30" s="391" t="s">
        <v>14</v>
      </c>
      <c r="H30" s="392"/>
      <c r="I30" s="393"/>
      <c r="J30" s="391" t="s">
        <v>14</v>
      </c>
      <c r="K30" s="392"/>
      <c r="L30" s="393"/>
      <c r="M30" s="391" t="s">
        <v>14</v>
      </c>
      <c r="N30" s="392"/>
      <c r="O30" s="393"/>
      <c r="P30" s="391" t="s">
        <v>14</v>
      </c>
      <c r="Q30" s="392"/>
      <c r="R30" s="393"/>
      <c r="S30" s="391" t="s">
        <v>14</v>
      </c>
      <c r="T30" s="392"/>
      <c r="U30" s="393"/>
      <c r="V30" s="391" t="s">
        <v>14</v>
      </c>
      <c r="W30" s="394"/>
      <c r="X30" s="647" t="s">
        <v>23</v>
      </c>
      <c r="Y30" s="647"/>
      <c r="Z30" s="647"/>
      <c r="AA30" s="7">
        <f>Z31</f>
        <v>0</v>
      </c>
      <c r="AB30" s="8" t="s">
        <v>14</v>
      </c>
      <c r="AC30" s="15">
        <f>X31</f>
        <v>0</v>
      </c>
      <c r="AD30" s="48">
        <f>Z32</f>
        <v>0</v>
      </c>
      <c r="AE30" s="49" t="s">
        <v>14</v>
      </c>
      <c r="AF30" s="52">
        <f>X32</f>
        <v>0</v>
      </c>
      <c r="AG30" s="60">
        <f>Z33</f>
        <v>0</v>
      </c>
      <c r="AH30" s="61" t="s">
        <v>14</v>
      </c>
      <c r="AI30" s="85">
        <f>X33</f>
        <v>0</v>
      </c>
      <c r="AJ30" s="60">
        <f>Z34</f>
        <v>0</v>
      </c>
      <c r="AK30" s="61" t="s">
        <v>14</v>
      </c>
      <c r="AL30" s="63">
        <f>X34</f>
        <v>0</v>
      </c>
      <c r="AM30" s="60">
        <f>Z35</f>
        <v>0</v>
      </c>
      <c r="AN30" s="61" t="s">
        <v>14</v>
      </c>
      <c r="AO30" s="63">
        <f>X35</f>
        <v>0</v>
      </c>
      <c r="AP30" s="60">
        <f>Z36</f>
        <v>0</v>
      </c>
      <c r="AQ30" s="61" t="s">
        <v>14</v>
      </c>
      <c r="AR30" s="85">
        <f>X36</f>
        <v>0</v>
      </c>
      <c r="AS30" s="60">
        <f>Z37</f>
        <v>0</v>
      </c>
      <c r="AT30" s="61" t="s">
        <v>14</v>
      </c>
      <c r="AU30" s="63">
        <f>X37</f>
        <v>0</v>
      </c>
      <c r="AV30" s="137">
        <f>IF(C30&gt;E30,2,"0")+IF(C30=E30,1)*IF(C30+E30=0,0,1)+IF(F30&gt;H30,2,"0")+IF(F30=H30,1)*IF(F30+H30=0,0,1)+IF(I30&gt;K30,2,"0")+IF(I30=K30,1)*IF(I30+K30=0,0,1)+IF(L30&gt;N30,2,"0")+IF(L30=N30,1)*IF(L30+N30=0,0,1)+IF(O30&gt;Q30,2,"0")+IF(O30=Q30,1)*IF(O30+Q30=0,0,1)+IF(R30&gt;T30,2,"0")+IF(R30=T30,1)*IF(R30+T30=0,0,1)+IF(U30&gt;W30,2,"0")+IF(U30=W30,1)*IF(U30+W30=0,0,1)+IF(AA30&gt;AC30,2,"0")+IF(AA30=AC30,1)*IF(AA30+AC30=0,0,1)+IF(AD30&gt;AF30,2,"0")+IF(AD30=AF30,1)*IF(AD30+AF30=0,0,1)+IF(AG30&gt;AI30,2,"0")+IF(AG30=AI30,1)*IF(AG30+AI30=0,0,1)+IF(AJ30&gt;AL30,2,"0")+IF(AJ30=AL30,1)*IF(AJ30+AL30=0,0,1)+IF(AM30&gt;AO30,2,"0")+IF(AM30=AO30,1)*IF(AM30+AO30=0,0,1)+IF(AP30&gt;AR30,2,"0")+IF(AP30=AR30,1)*IF(AP30+AR30=0,0,1)+IF(AS30&gt;AU30,2,"0")+IF(AS30=AU30,1)*IF(AS30+AU30=0,0,1)</f>
        <v>0</v>
      </c>
      <c r="AW30" s="138">
        <f>SUM(C30,F30,I30,L30,O30,R30,U30,AA30,AD30,AG30,AJ30,AM30,AP30,AS30)</f>
        <v>0</v>
      </c>
      <c r="AX30" s="139" t="s">
        <v>14</v>
      </c>
      <c r="AY30" s="140">
        <f>SUM(E30,H30,K30,N30,Q30,T30,W30,AC30,AF30,AI30,AL30,AO30,AR30,AU30)</f>
        <v>0</v>
      </c>
      <c r="AZ30" s="141">
        <f t="shared" si="4"/>
        <v>0</v>
      </c>
      <c r="BA30" s="347">
        <f>IF(poznámky!AQ18=8,poznámky!A19)+IF(poznámky!AQ19=8,poznámky!A20)+IF(poznámky!AQ20=8,poznámky!A21)+IF(poznámky!AQ21=8,poznámky!A22)+IF(poznámky!AQ22=8,poznámky!A23)+IF(poznámky!AQ23=8,poznámky!A24)+IF(poznámky!AQ24=8,poznámky!A25)+IF(poznámky!AQ25=8,poznámky!A26)+IF(poznámky!AQ26=8,poznámky!A27)+IF(poznámky!AQ27=8,poznámky!A28)+IF(poznámky!AQ28=8,poznámky!A29)+IF(poznámky!AQ29=8,poznámky!A30)+IF(poznámky!AQ30=8,poznámky!A31)+IF(poznámky!AQ31=8,poznámky!A32)+IF(poznámky!AQ32=8,poznámky!A33)</f>
        <v>8</v>
      </c>
      <c r="BB30" s="142" t="s">
        <v>21</v>
      </c>
      <c r="BC30" s="143" t="str">
        <f t="shared" si="5"/>
        <v>Jacky</v>
      </c>
      <c r="BD30" s="343">
        <f>SUM(AV30,'3_ kolo'!BD30)</f>
        <v>4</v>
      </c>
      <c r="BE30" s="344">
        <f>SUM(AW30,'3_ kolo'!BE30)</f>
        <v>138</v>
      </c>
      <c r="BF30" s="345" t="s">
        <v>14</v>
      </c>
      <c r="BG30" s="346">
        <f>SUM(AY30,'3_ kolo'!BG30)</f>
        <v>565</v>
      </c>
      <c r="BH30" s="23">
        <f t="shared" si="6"/>
        <v>-427</v>
      </c>
      <c r="BI30" s="378">
        <f>IF(poznámky!AY18=8,poznámky!A19)+IF(poznámky!AY19=8,poznámky!A20)+IF(poznámky!AY20=8,poznámky!A21)+IF(poznámky!AY21=8,poznámky!A22)+IF(poznámky!AY22=8,poznámky!A23)+IF(poznámky!AY23=8,poznámky!A24)+IF(poznámky!AY24=8,poznámky!A25)+IF(poznámky!AY25=8,poznámky!A26)+IF(poznámky!AY26=8,poznámky!A27)+IF(poznámky!AY27=8,poznámky!A28)+IF(poznámky!AY28=8,poznámky!A29)+IF(poznámky!AY29=8,poznámky!A30)+IF(poznámky!AY30=8,poznámky!A31)+IF(poznámky!AY31=8,poznámky!A32)+IF(poznámky!AY32=8,poznámky!A33)</f>
        <v>8</v>
      </c>
      <c r="BJ30" s="43" t="s">
        <v>21</v>
      </c>
      <c r="BK30" s="36" t="str">
        <f t="shared" si="7"/>
        <v>Jacky</v>
      </c>
      <c r="BM30" s="383"/>
      <c r="BN30" s="365"/>
      <c r="BO30" s="365"/>
      <c r="BP30" s="365"/>
      <c r="BQ30" s="365"/>
    </row>
    <row r="31" spans="1:71" ht="21.75" customHeight="1">
      <c r="A31" s="44">
        <v>9</v>
      </c>
      <c r="B31" s="387" t="str">
        <f>'3_ kolo'!B31</f>
        <v>Šéfík</v>
      </c>
      <c r="C31" s="393"/>
      <c r="D31" s="391" t="s">
        <v>14</v>
      </c>
      <c r="E31" s="394"/>
      <c r="F31" s="393"/>
      <c r="G31" s="391" t="s">
        <v>14</v>
      </c>
      <c r="H31" s="394"/>
      <c r="I31" s="393"/>
      <c r="J31" s="391" t="s">
        <v>14</v>
      </c>
      <c r="K31" s="394"/>
      <c r="L31" s="393"/>
      <c r="M31" s="391" t="s">
        <v>14</v>
      </c>
      <c r="N31" s="394"/>
      <c r="O31" s="393"/>
      <c r="P31" s="391" t="s">
        <v>14</v>
      </c>
      <c r="Q31" s="394"/>
      <c r="R31" s="393"/>
      <c r="S31" s="391" t="s">
        <v>14</v>
      </c>
      <c r="T31" s="394"/>
      <c r="U31" s="393"/>
      <c r="V31" s="391" t="s">
        <v>14</v>
      </c>
      <c r="W31" s="394"/>
      <c r="X31" s="393"/>
      <c r="Y31" s="391" t="s">
        <v>14</v>
      </c>
      <c r="Z31" s="394"/>
      <c r="AA31" s="647" t="s">
        <v>24</v>
      </c>
      <c r="AB31" s="647"/>
      <c r="AC31" s="647"/>
      <c r="AD31" s="48">
        <f>AC32</f>
        <v>0</v>
      </c>
      <c r="AE31" s="49" t="s">
        <v>14</v>
      </c>
      <c r="AF31" s="50">
        <f>AA32</f>
        <v>0</v>
      </c>
      <c r="AG31" s="60">
        <f>AC33</f>
        <v>0</v>
      </c>
      <c r="AH31" s="61" t="s">
        <v>14</v>
      </c>
      <c r="AI31" s="84">
        <f>AA33</f>
        <v>0</v>
      </c>
      <c r="AJ31" s="60">
        <f>AC34</f>
        <v>0</v>
      </c>
      <c r="AK31" s="61" t="s">
        <v>14</v>
      </c>
      <c r="AL31" s="62">
        <f>AA34</f>
        <v>0</v>
      </c>
      <c r="AM31" s="60">
        <f>AC35</f>
        <v>0</v>
      </c>
      <c r="AN31" s="61" t="s">
        <v>14</v>
      </c>
      <c r="AO31" s="62">
        <f>AA35</f>
        <v>0</v>
      </c>
      <c r="AP31" s="60">
        <f>AC36</f>
        <v>0</v>
      </c>
      <c r="AQ31" s="61" t="s">
        <v>14</v>
      </c>
      <c r="AR31" s="84">
        <f>AA36</f>
        <v>0</v>
      </c>
      <c r="AS31" s="60">
        <f>AC37</f>
        <v>0</v>
      </c>
      <c r="AT31" s="61" t="s">
        <v>14</v>
      </c>
      <c r="AU31" s="62">
        <f>AA37</f>
        <v>0</v>
      </c>
      <c r="AV31" s="137">
        <f>IF(C31&gt;E31,2,"0")+IF(C31=E31,1)*IF(C31+E31=0,0,1)+IF(F31&gt;H31,2,"0")+IF(F31=H31,1)*IF(F31+H31=0,0,1)+IF(I31&gt;K31,2,"0")+IF(I31=K31,1)*IF(I31+K31=0,0,1)+IF(L31&gt;N31,2,"0")+IF(L31=N31,1)*IF(L31+N31=0,0,1)+IF(O31&gt;Q31,2,"0")+IF(O31=Q31,1)*IF(O31+Q31=0,0,1)+IF(R31&gt;T31,2,"0")+IF(R31=T31,1)*IF(R31+T31=0,0,1)+IF(U31&gt;W31,2,"0")+IF(U31=W31,1)*IF(U31+W31=0,0,1)+IF(X31&gt;Z31,2,"0")+IF(X31=Z31,1)*IF(X31+Z31=0,0,1)+IF(AD31&gt;AF31,2,"0")+IF(AD31=AF31,1)*IF(AD31+AF31=0,0,1)+IF(AG31&gt;AI31,2,"0")+IF(AG31=AI31,1)*IF(AG31+AI31=0,0,1)+IF(AJ31&gt;AL31,2,"0")+IF(AJ31=AL31,1)*IF(AJ31+AL31=0,0,1)+IF(AM31&gt;AO31,2,"0")+IF(AM31=AO31,1)*IF(AM31+AO31=0,0,1)+IF(AP31&gt;AR31,2,"0")+IF(AP31=AR31,1)*IF(AP31+AR31=0,0,1)+IF(AS31&gt;AU31,2,"0")+IF(AS31=AU31,1)*IF(AS31+AU31=0,0,1)</f>
        <v>0</v>
      </c>
      <c r="AW31" s="138">
        <f>SUM(C31,F31,I31,L31,O31,R31,U31,X31,AD31,AG31,AJ31,AM31,AP31,AS31)</f>
        <v>0</v>
      </c>
      <c r="AX31" s="139" t="s">
        <v>14</v>
      </c>
      <c r="AY31" s="140">
        <f>SUM(E31,H31,K31,N31,Q31,T31,W31,Z31,AF31,AI31,AL31,AO31,AR31,AU31)</f>
        <v>0</v>
      </c>
      <c r="AZ31" s="141">
        <f t="shared" si="4"/>
        <v>0</v>
      </c>
      <c r="BA31" s="347">
        <f>IF(poznámky!AQ18=9,poznámky!A19)+IF(poznámky!AQ19=9,poznámky!A20)+IF(poznámky!AQ20=9,poznámky!A21)+IF(poznámky!AQ21=9,poznámky!A22)+IF(poznámky!AQ22=9,poznámky!A23)+IF(poznámky!AQ23=9,poznámky!A24)+IF(poznámky!AQ24=9,poznámky!A25)+IF(poznámky!AQ25=9,poznámky!A26)+IF(poznámky!AQ26=9,poznámky!A27)+IF(poznámky!AQ27=9,poznámky!A28)+IF(poznámky!AQ28=9,poznámky!A29)+IF(poznámky!AQ29=9,poznámky!A30)+IF(poznámky!AQ30=9,poznámky!A31)+IF(poznámky!AQ31=9,poznámky!A32)+IF(poznámky!AQ32=9,poznámky!A33)</f>
        <v>9</v>
      </c>
      <c r="BB31" s="142" t="s">
        <v>21</v>
      </c>
      <c r="BC31" s="143" t="str">
        <f t="shared" si="5"/>
        <v>Šéfík</v>
      </c>
      <c r="BD31" s="343">
        <f>SUM(AV31,'3_ kolo'!BD31)</f>
        <v>8</v>
      </c>
      <c r="BE31" s="344">
        <f>SUM(AW31,'3_ kolo'!BE31)</f>
        <v>116</v>
      </c>
      <c r="BF31" s="345" t="s">
        <v>14</v>
      </c>
      <c r="BG31" s="346">
        <f>SUM(AY31,'3_ kolo'!BG31)</f>
        <v>108</v>
      </c>
      <c r="BH31" s="23">
        <f t="shared" si="6"/>
        <v>8</v>
      </c>
      <c r="BI31" s="378">
        <f>IF(poznámky!AY18=9,poznámky!A19)+IF(poznámky!AY19=9,poznámky!A20)+IF(poznámky!AY20=9,poznámky!A21)+IF(poznámky!AY21=9,poznámky!A22)+IF(poznámky!AY22=9,poznámky!A23)+IF(poznámky!AY23=9,poznámky!A24)+IF(poznámky!AY24=9,poznámky!A25)+IF(poznámky!AY25=9,poznámky!A26)+IF(poznámky!AY26=9,poznámky!A27)+IF(poznámky!AY27=9,poznámky!A28)+IF(poznámky!AY28=9,poznámky!A29)+IF(poznámky!AY29=9,poznámky!A30)+IF(poznámky!AY30=9,poznámky!A31)+IF(poznámky!AY31=9,poznámky!A32)+IF(poznámky!AY32=9,poznámky!A33)</f>
        <v>9</v>
      </c>
      <c r="BJ31" s="43" t="s">
        <v>21</v>
      </c>
      <c r="BK31" s="36" t="str">
        <f t="shared" si="7"/>
        <v>Šéfík</v>
      </c>
      <c r="BM31" s="383"/>
      <c r="BN31" s="365"/>
      <c r="BO31" s="365"/>
      <c r="BP31" s="365"/>
      <c r="BQ31" s="365"/>
    </row>
    <row r="32" spans="1:71" ht="21.75" customHeight="1">
      <c r="A32" s="44">
        <v>10</v>
      </c>
      <c r="B32" s="387" t="str">
        <f>'3_ kolo'!B32</f>
        <v>Dominik</v>
      </c>
      <c r="C32" s="48"/>
      <c r="D32" s="49" t="s">
        <v>14</v>
      </c>
      <c r="E32" s="50"/>
      <c r="F32" s="48"/>
      <c r="G32" s="49" t="s">
        <v>14</v>
      </c>
      <c r="H32" s="50"/>
      <c r="I32" s="48"/>
      <c r="J32" s="49" t="s">
        <v>14</v>
      </c>
      <c r="K32" s="50"/>
      <c r="L32" s="48"/>
      <c r="M32" s="49" t="s">
        <v>14</v>
      </c>
      <c r="N32" s="50"/>
      <c r="O32" s="48"/>
      <c r="P32" s="49" t="s">
        <v>14</v>
      </c>
      <c r="Q32" s="50"/>
      <c r="R32" s="48"/>
      <c r="S32" s="49" t="s">
        <v>14</v>
      </c>
      <c r="T32" s="50"/>
      <c r="U32" s="48"/>
      <c r="V32" s="49" t="s">
        <v>14</v>
      </c>
      <c r="W32" s="50"/>
      <c r="X32" s="48"/>
      <c r="Y32" s="49" t="s">
        <v>14</v>
      </c>
      <c r="Z32" s="50"/>
      <c r="AA32" s="48"/>
      <c r="AB32" s="49" t="s">
        <v>14</v>
      </c>
      <c r="AC32" s="50"/>
      <c r="AD32" s="647" t="s">
        <v>15</v>
      </c>
      <c r="AE32" s="647"/>
      <c r="AF32" s="647"/>
      <c r="AG32" s="60">
        <f>AF33</f>
        <v>0</v>
      </c>
      <c r="AH32" s="61" t="s">
        <v>14</v>
      </c>
      <c r="AI32" s="84">
        <f>AD33</f>
        <v>0</v>
      </c>
      <c r="AJ32" s="60">
        <f>AF34</f>
        <v>0</v>
      </c>
      <c r="AK32" s="61" t="s">
        <v>14</v>
      </c>
      <c r="AL32" s="62">
        <f>AD34</f>
        <v>0</v>
      </c>
      <c r="AM32" s="60">
        <f>AF35</f>
        <v>0</v>
      </c>
      <c r="AN32" s="61" t="s">
        <v>14</v>
      </c>
      <c r="AO32" s="62">
        <f>AD35</f>
        <v>0</v>
      </c>
      <c r="AP32" s="60">
        <f>AF36</f>
        <v>0</v>
      </c>
      <c r="AQ32" s="61" t="s">
        <v>14</v>
      </c>
      <c r="AR32" s="84">
        <f>AD36</f>
        <v>0</v>
      </c>
      <c r="AS32" s="60">
        <f>AF37</f>
        <v>0</v>
      </c>
      <c r="AT32" s="61" t="s">
        <v>14</v>
      </c>
      <c r="AU32" s="62">
        <f>AD37</f>
        <v>0</v>
      </c>
      <c r="AV32" s="137">
        <f>IF(C32=E32,1)*IF(C32+E32=0,0,1)+IF(C32&gt;E32,2,"0")+IF(F32&gt;H32,2,"0")+IF(F32=H32,1)*IF(F32+H32=0,0,1)+IF(I32&gt;K32,2,"0")+IF(I32=K32,1)*IF(I32+K32=0,0,1)+IF(L32&gt;N32,2,"0")+IF(L32=N32,1)*IF(L32+N32=0,0,1)+IF(O32&gt;Q32,2,"0")+IF(O32=Q32,1)*IF(O32+Q32=0,0,1)+IF(R32&gt;T32,2,"0")+IF(R32=T32,1)*IF(R32+T32=0,0,1)+IF(U32&gt;W32,2,"0")+IF(U32=W32,1)*IF(U32+W32=0,0,1)+IF(X32&gt;Z32,2,"0")+IF(X32=Z32,1)*IF(X32+Z32=0,0,1)+IF(AA32&gt;AC32,2,"0")+IF(AA32=AC32,1)*IF(AA32+AC32=0,0,1)+IF(AG32&gt;AI32,2,"0")+IF(AG32=AI32,1)*IF(AG32+AI32=0,0,1)+IF(AJ32&gt;AL32,2,"0")+IF(AJ32=AL32,1)*IF(AJ32+AL32=0,0,1)+IF(AM32&gt;AO32,2,"0")+IF(AM32=AO32,1)*IF(AM32+AO32=0,0,1)+IF(AP32&gt;AR32,2,"0")+IF(AP32=AR32,1)*IF(AP32+AR32=0,0,1)+IF(AS32&gt;AU32,2,"0")+IF(AS32=AU32,1)*IF(AS32+AU32=0,0,1)</f>
        <v>0</v>
      </c>
      <c r="AW32" s="138">
        <f>SUM(C32,F32,I32,L32,O32,R32,U32,X32,AA32,AG32,AJ32,AM32,AP32,AS32)</f>
        <v>0</v>
      </c>
      <c r="AX32" s="139" t="s">
        <v>14</v>
      </c>
      <c r="AY32" s="140">
        <f>SUM(E32,H32,K32,N32,Q32,T32,W32,Z32,AC32,AI32,AL32,AO32,AR32,AU32)</f>
        <v>0</v>
      </c>
      <c r="AZ32" s="141">
        <f t="shared" si="4"/>
        <v>0</v>
      </c>
      <c r="BA32" s="347">
        <f>IF(poznámky!AQ18=10,poznámky!A19)+IF(poznámky!AQ19=10,poznámky!A20)+IF(poznámky!AQ20=10,poznámky!A21)+IF(poznámky!AQ21=10,poznámky!A22)+IF(poznámky!AQ22=10,poznámky!A23)+IF(poznámky!AQ23=10,poznámky!A24)+IF(poznámky!AQ24=10,poznámky!A25)+IF(poznámky!AQ25=10,poznámky!A26)+IF(poznámky!AQ26=10,poznámky!A27)+IF(poznámky!AQ27=10,poznámky!A28)+IF(poznámky!AQ28=10,poznámky!A29)+IF(poznámky!AQ29=10,poznámky!A30)+IF(poznámky!AQ30=10,poznámky!A31)+IF(poznámky!AQ31=10,poznámky!A32)+IF(poznámky!AQ32=10,poznámky!A33)</f>
        <v>10</v>
      </c>
      <c r="BB32" s="142" t="s">
        <v>21</v>
      </c>
      <c r="BC32" s="143" t="str">
        <f t="shared" si="5"/>
        <v>Dominik</v>
      </c>
      <c r="BD32" s="343">
        <f>SUM(AV32,'3_ kolo'!BD32)</f>
        <v>0</v>
      </c>
      <c r="BE32" s="344">
        <f>SUM(AW32,'3_ kolo'!BE32)</f>
        <v>0</v>
      </c>
      <c r="BF32" s="345" t="s">
        <v>14</v>
      </c>
      <c r="BG32" s="346">
        <f>SUM(AY32,'3_ kolo'!BG32)</f>
        <v>0</v>
      </c>
      <c r="BH32" s="23">
        <f t="shared" si="6"/>
        <v>0</v>
      </c>
      <c r="BI32" s="378">
        <f>IF(poznámky!AY18=10,poznámky!A19)+IF(poznámky!AY19=10,poznámky!A20)+IF(poznámky!AY20=10,poznámky!A21)+IF(poznámky!AY21=10,poznámky!A22)+IF(poznámky!AY22=10,poznámky!A23)+IF(poznámky!AY23=10,poznámky!A24)+IF(poznámky!AY24=10,poznámky!A25)+IF(poznámky!AY25=10,poznámky!A26)+IF(poznámky!AY26=10,poznámky!A27)+IF(poznámky!AY27=10,poznámky!A28)+IF(poznámky!AY28=10,poznámky!A29)+IF(poznámky!AY29=10,poznámky!A30)+IF(poznámky!AY30=10,poznámky!A31)+IF(poznámky!AY31=10,poznámky!A32)+IF(poznámky!AY32=10,poznámky!A33)</f>
        <v>10</v>
      </c>
      <c r="BJ32" s="43" t="s">
        <v>21</v>
      </c>
      <c r="BK32" s="36" t="str">
        <f t="shared" si="7"/>
        <v>Dominik</v>
      </c>
      <c r="BM32" s="383"/>
      <c r="BN32" s="365"/>
      <c r="BO32" s="365"/>
      <c r="BP32" s="365"/>
      <c r="BQ32" s="365"/>
    </row>
    <row r="33" spans="1:69" ht="21.75" customHeight="1">
      <c r="A33" s="44">
        <v>11</v>
      </c>
      <c r="B33" s="366">
        <f>'3_ kolo'!B33</f>
        <v>0</v>
      </c>
      <c r="C33" s="175"/>
      <c r="D33" s="61" t="s">
        <v>14</v>
      </c>
      <c r="E33" s="84"/>
      <c r="F33" s="175"/>
      <c r="G33" s="61" t="s">
        <v>14</v>
      </c>
      <c r="H33" s="84"/>
      <c r="I33" s="175"/>
      <c r="J33" s="61" t="s">
        <v>14</v>
      </c>
      <c r="K33" s="84"/>
      <c r="L33" s="175"/>
      <c r="M33" s="61" t="s">
        <v>14</v>
      </c>
      <c r="N33" s="84"/>
      <c r="O33" s="175"/>
      <c r="P33" s="61" t="s">
        <v>14</v>
      </c>
      <c r="Q33" s="84"/>
      <c r="R33" s="175"/>
      <c r="S33" s="61" t="s">
        <v>14</v>
      </c>
      <c r="T33" s="84"/>
      <c r="U33" s="175"/>
      <c r="V33" s="61" t="s">
        <v>14</v>
      </c>
      <c r="W33" s="84"/>
      <c r="X33" s="175"/>
      <c r="Y33" s="61" t="s">
        <v>14</v>
      </c>
      <c r="Z33" s="84"/>
      <c r="AA33" s="175"/>
      <c r="AB33" s="61" t="s">
        <v>14</v>
      </c>
      <c r="AC33" s="84"/>
      <c r="AD33" s="60"/>
      <c r="AE33" s="61" t="s">
        <v>14</v>
      </c>
      <c r="AF33" s="84"/>
      <c r="AG33" s="647"/>
      <c r="AH33" s="647"/>
      <c r="AI33" s="647"/>
      <c r="AJ33" s="60">
        <f>AI34</f>
        <v>0</v>
      </c>
      <c r="AK33" s="61" t="s">
        <v>14</v>
      </c>
      <c r="AL33" s="62">
        <f>AG34</f>
        <v>0</v>
      </c>
      <c r="AM33" s="60">
        <f>AI35</f>
        <v>0</v>
      </c>
      <c r="AN33" s="61" t="s">
        <v>14</v>
      </c>
      <c r="AO33" s="62">
        <f>AG35</f>
        <v>0</v>
      </c>
      <c r="AP33" s="60">
        <f>AI36</f>
        <v>0</v>
      </c>
      <c r="AQ33" s="61" t="s">
        <v>14</v>
      </c>
      <c r="AR33" s="85">
        <f>AG36</f>
        <v>0</v>
      </c>
      <c r="AS33" s="60">
        <f>AI37</f>
        <v>0</v>
      </c>
      <c r="AT33" s="61" t="s">
        <v>14</v>
      </c>
      <c r="AU33" s="62">
        <f>AG37</f>
        <v>0</v>
      </c>
      <c r="AV33" s="144">
        <f>IF(C33&gt;E33,2,"0")+IF(C33=E33,1)*IF(C33+E33=0,0,1)+IF(F33&gt;H33,2,"0")+IF(F33=H33,1)*IF(F33+H33=0,0,1)+IF(I33&gt;K33,2,"0")+IF(I33=K33,1)*IF(I33+K33=0,0,1)+IF(L33&gt;N33,2,"0")+IF(L33=N33,1)*IF(L33+N33=0,0,1)+IF(O33&gt;Q33,2,"0")+IF(O33=Q33,1)*IF(O33+Q33=0,0,1)+IF(R33&gt;T33,2,"0")+IF(R33=T33,1)*IF(R33+T33=0,0,1)+IF(U33&gt;W33,2,"0")+IF(U33=W33,1)*IF(U33+W33=0,0,1)+IF(X33&gt;Z33,2,"0")+IF(X33=Z33,1)*IF(X33+Z33=0,0,1)+IF(AA33&gt;AC33,2,"0")+IF(AA33=AC33,1)*IF(AA33+AC33=0,0,1)+IF(AD33&gt;AF33,2,"0")+IF(AD33=AF33,1)*IF(AD33+AF33=0,0,1)+IF(AJ33&gt;AL33,2,"0")+IF(AJ33=AL33,1)*IF(AJ33+AL33=0,0,1)+IF(AM33&gt;AO33,2,"0")+IF(AM33=AO33,1)*IF(AM33+AO33=0,0,1)+IF(AP33&gt;AR33,2,"0")+IF(AP33=AR33,1)*IF(AP33+AR33=0,0,1)+IF(AS33&gt;AU33,2,"0")+IF(AS33=AU33,1)*IF(AS33+AU33=0,0,1)</f>
        <v>0</v>
      </c>
      <c r="AW33" s="145">
        <f>SUM(C33,F33,I33,L33,O33,R33,U33,X33,AA33,AD33,AJ33,AM33,AP33,AS33)</f>
        <v>0</v>
      </c>
      <c r="AX33" s="207" t="s">
        <v>14</v>
      </c>
      <c r="AY33" s="147">
        <f>SUM(E33,H33,K33,N33,Q33,T33,W33,Z33,AC33,AF33,AL33,AO33,AR33,AU33)</f>
        <v>0</v>
      </c>
      <c r="AZ33" s="208">
        <f t="shared" si="4"/>
        <v>0</v>
      </c>
      <c r="BA33" s="353">
        <f>IF(poznámky!AQ18=11,poznámky!A19)+IF(poznámky!AQ19=11,poznámky!A20)+IF(poznámky!AQ20=11,poznámky!A21)+IF(poznámky!AQ21=11,poznámky!A22)+IF(poznámky!AQ22=11,poznámky!A23)+IF(poznámky!AQ23=11,poznámky!A24)+IF(poznámky!AQ24=11,poznámky!A25)+IF(poznámky!AQ25=11,poznámky!A26)+IF(poznámky!AQ26=11,poznámky!A27)+IF(poznámky!AQ27=11,poznámky!A28)+IF(poznámky!AQ28=11,poznámky!A29)+IF(poznámky!AQ29=11,poznámky!A30)+IF(poznámky!AQ30=11,poznámky!A31)+IF(poznámky!AQ31=11,poznámky!A32)+IF(poznámky!AQ32=11,poznámky!A33)</f>
        <v>11</v>
      </c>
      <c r="BB33" s="149" t="s">
        <v>21</v>
      </c>
      <c r="BC33" s="150">
        <f t="shared" si="5"/>
        <v>0</v>
      </c>
      <c r="BD33" s="370">
        <f>SUM(AV33,'3_ kolo'!BD33)</f>
        <v>0</v>
      </c>
      <c r="BE33" s="371">
        <f>SUM(AW33,'3_ kolo'!BE33)</f>
        <v>0</v>
      </c>
      <c r="BF33" s="372" t="s">
        <v>14</v>
      </c>
      <c r="BG33" s="373">
        <f>SUM(AY33,'3_ kolo'!BG33)</f>
        <v>0</v>
      </c>
      <c r="BH33" s="74">
        <f t="shared" si="6"/>
        <v>0</v>
      </c>
      <c r="BI33" s="374">
        <f>IF(poznámky!AY18=11,poznámky!A19)+IF(poznámky!AY19=11,poznámky!A20)+IF(poznámky!AY20=11,poznámky!A21)+IF(poznámky!AY21=11,poznámky!A22)+IF(poznámky!AY22=11,poznámky!A23)+IF(poznámky!AY23=11,poznámky!A24)+IF(poznámky!AY24=11,poznámky!A25)+IF(poznámky!AY25=11,poznámky!A26)+IF(poznámky!AY26=11,poznámky!A27)+IF(poznámky!AY27=11,poznámky!A28)+IF(poznámky!AY28=11,poznámky!A29)+IF(poznámky!AY29=11,poznámky!A30)+IF(poznámky!AY30=11,poznámky!A31)+IF(poznámky!AY31=11,poznámky!A32)+IF(poznámky!AY32=11,poznámky!A33)</f>
        <v>11</v>
      </c>
      <c r="BJ33" s="66" t="s">
        <v>21</v>
      </c>
      <c r="BK33" s="67">
        <f t="shared" si="7"/>
        <v>0</v>
      </c>
      <c r="BM33" s="383"/>
      <c r="BN33" s="365"/>
      <c r="BO33" s="365"/>
      <c r="BP33" s="365"/>
      <c r="BQ33" s="365"/>
    </row>
    <row r="34" spans="1:69" ht="21.75" customHeight="1">
      <c r="A34" s="44">
        <v>12</v>
      </c>
      <c r="B34" s="366">
        <f>'3_ kolo'!B34</f>
        <v>0</v>
      </c>
      <c r="C34" s="60"/>
      <c r="D34" s="61" t="s">
        <v>14</v>
      </c>
      <c r="E34" s="84"/>
      <c r="F34" s="60"/>
      <c r="G34" s="61" t="s">
        <v>14</v>
      </c>
      <c r="H34" s="84"/>
      <c r="I34" s="60"/>
      <c r="J34" s="61" t="s">
        <v>14</v>
      </c>
      <c r="K34" s="84"/>
      <c r="L34" s="60"/>
      <c r="M34" s="61" t="s">
        <v>14</v>
      </c>
      <c r="N34" s="84"/>
      <c r="O34" s="60"/>
      <c r="P34" s="61" t="s">
        <v>14</v>
      </c>
      <c r="Q34" s="84"/>
      <c r="R34" s="60"/>
      <c r="S34" s="61" t="s">
        <v>14</v>
      </c>
      <c r="T34" s="84"/>
      <c r="U34" s="60"/>
      <c r="V34" s="61" t="s">
        <v>14</v>
      </c>
      <c r="W34" s="84"/>
      <c r="X34" s="60"/>
      <c r="Y34" s="61" t="s">
        <v>14</v>
      </c>
      <c r="Z34" s="84"/>
      <c r="AA34" s="60"/>
      <c r="AB34" s="61" t="s">
        <v>14</v>
      </c>
      <c r="AC34" s="84"/>
      <c r="AD34" s="60"/>
      <c r="AE34" s="61" t="s">
        <v>14</v>
      </c>
      <c r="AF34" s="84"/>
      <c r="AG34" s="60"/>
      <c r="AH34" s="61" t="s">
        <v>14</v>
      </c>
      <c r="AI34" s="84"/>
      <c r="AJ34" s="646">
        <v>2</v>
      </c>
      <c r="AK34" s="646"/>
      <c r="AL34" s="675"/>
      <c r="AM34" s="175">
        <f>AL35</f>
        <v>0</v>
      </c>
      <c r="AN34" s="61" t="s">
        <v>14</v>
      </c>
      <c r="AO34" s="85">
        <f>AJ35</f>
        <v>0</v>
      </c>
      <c r="AP34" s="175">
        <f>AL36</f>
        <v>0</v>
      </c>
      <c r="AQ34" s="61" t="s">
        <v>14</v>
      </c>
      <c r="AR34" s="84">
        <f>AJ36</f>
        <v>0</v>
      </c>
      <c r="AS34" s="60">
        <f>AL37</f>
        <v>0</v>
      </c>
      <c r="AT34" s="61" t="s">
        <v>14</v>
      </c>
      <c r="AU34" s="64">
        <f>AJ37</f>
        <v>0</v>
      </c>
      <c r="AV34" s="144">
        <f>IF(C34&gt;E34,2,"0")+IF(C34=E34,1)*IF(C34+E34=0,0,1)+IF(F34&gt;H34,2,"0")+IF(F34=H34,1)*IF(F34+H34=0,0,1)+IF(I34&gt;K34,2,"0")+IF(I34=K34,1)*IF(I34+K34=0,0,1)+IF(L34&gt;N34,2,"0")+IF(L34=N34,1)*IF(L34+N34=0,0,1)+IF(O34&gt;Q34,2,"0")+IF(O34=Q34,1)*IF(O34+Q34=0,0,1)+IF(R34&gt;T34,2,"0")+IF(R34=T34,1)*IF(R34+T34=0,0,1)+IF(U34&gt;W34,2,"0")+IF(U34=W34,1)*IF(U34+W34=0,0,1)+IF(X34&gt;Z34,2,"0")+IF(X34=Z34,1)*IF(X34+Z34=0,0,1)+IF(AA34&gt;AC34,2,"0")+IF(AA34=AC34,1)*IF(AA34+AC34=0,0,1)+IF(AD34&gt;AF34,2,"0")+IF(AD34=AF34,1)*IF(AD34+AF34=0,0,1)+IF(AG34&gt;AI34,2,"0")+IF(AG34=AI34,1)*IF(AG34+AI34=0,0,1)+IF(AM34&gt;AO34,2,"0")+IF(AM34=AO34,1)*IF(AM34+AO34=0,0,1)+IF(AP34&gt;AR34,2,"0")+IF(AP34=AR34,1)*IF(AP34+AR34=0,0,1)+IF(AS34&gt;AU34,2,"0")+IF(AS34=AU34,1)*IF(AS34+AU34=0,0,1)</f>
        <v>0</v>
      </c>
      <c r="AW34" s="145">
        <f>SUM(C34,F34,I34,L34,O34,R34,U34,X34,AA34,AD34,AG34,AM34,AP34,AS34)</f>
        <v>0</v>
      </c>
      <c r="AX34" s="207" t="s">
        <v>14</v>
      </c>
      <c r="AY34" s="147">
        <f>SUM(E34,H34,K34,N34,Q34,T34,W34,Z34,AC34,AF34,AI34,AO34,AR34,AU34)</f>
        <v>0</v>
      </c>
      <c r="AZ34" s="208">
        <f>AW34-AY34</f>
        <v>0</v>
      </c>
      <c r="BA34" s="353">
        <f>IF(poznámky!AQ18=12,poznámky!A19)+IF(poznámky!AQ19=12,poznámky!A20)+IF(poznámky!AQ20=12,poznámky!A21)+IF(poznámky!AQ21=12,poznámky!A22)+IF(poznámky!AQ22=12,poznámky!A23)+IF(poznámky!AQ23=12,poznámky!A24)+IF(poznámky!AQ24=12,poznámky!A25)+IF(poznámky!AQ25=12,poznámky!A26)+IF(poznámky!AQ26=12,poznámky!A27)+IF(poznámky!AQ27=12,poznámky!A28)+IF(poznámky!AQ28=12,poznámky!A29)+IF(poznámky!AQ29=12,poznámky!A30)+IF(poznámky!AQ30=12,poznámky!A31)+IF(poznámky!AQ31=12,poznámky!A32)+IF(poznámky!AQ32=12,poznámky!A33)</f>
        <v>12</v>
      </c>
      <c r="BB34" s="149" t="s">
        <v>21</v>
      </c>
      <c r="BC34" s="150">
        <f t="shared" si="5"/>
        <v>0</v>
      </c>
      <c r="BD34" s="370">
        <f>SUM(AV34,'3_ kolo'!BD34)</f>
        <v>0</v>
      </c>
      <c r="BE34" s="371">
        <f>SUM(AW34,'3_ kolo'!BE34)</f>
        <v>0</v>
      </c>
      <c r="BF34" s="372" t="s">
        <v>14</v>
      </c>
      <c r="BG34" s="373">
        <f>SUM(AY34,'3_ kolo'!BG34)</f>
        <v>0</v>
      </c>
      <c r="BH34" s="74">
        <f t="shared" si="6"/>
        <v>0</v>
      </c>
      <c r="BI34" s="374">
        <f>IF(poznámky!AY18=12,poznámky!A19)+IF(poznámky!AY19=12,poznámky!A20)+IF(poznámky!AY20=12,poznámky!A21)+IF(poznámky!AY21=12,poznámky!A22)+IF(poznámky!AY22=12,poznámky!A23)+IF(poznámky!AY23=12,poznámky!A24)+IF(poznámky!AY24=12,poznámky!A25)+IF(poznámky!AY25=12,poznámky!A26)+IF(poznámky!AY26=12,poznámky!A27)+IF(poznámky!AY27=12,poznámky!A28)+IF(poznámky!AY28=12,poznámky!A29)+IF(poznámky!AY29=12,poznámky!A30)+IF(poznámky!AY30=12,poznámky!A31)+IF(poznámky!AY31=12,poznámky!A32)+IF(poznámky!AY32=12,poznámky!A33)</f>
        <v>12</v>
      </c>
      <c r="BJ34" s="66" t="s">
        <v>21</v>
      </c>
      <c r="BK34" s="67">
        <f t="shared" si="7"/>
        <v>0</v>
      </c>
      <c r="BM34" s="383"/>
      <c r="BN34" s="365"/>
      <c r="BO34" s="365"/>
      <c r="BP34" s="365"/>
      <c r="BQ34" s="365"/>
    </row>
    <row r="35" spans="1:69" ht="21.75" customHeight="1">
      <c r="A35" s="44">
        <v>13</v>
      </c>
      <c r="B35" s="366">
        <f>'3_ kolo'!B35</f>
        <v>0</v>
      </c>
      <c r="C35" s="195"/>
      <c r="D35" s="81" t="s">
        <v>14</v>
      </c>
      <c r="E35" s="196"/>
      <c r="F35" s="195"/>
      <c r="G35" s="81" t="s">
        <v>14</v>
      </c>
      <c r="H35" s="196"/>
      <c r="I35" s="195"/>
      <c r="J35" s="81" t="s">
        <v>14</v>
      </c>
      <c r="K35" s="196"/>
      <c r="L35" s="195"/>
      <c r="M35" s="81" t="s">
        <v>14</v>
      </c>
      <c r="N35" s="196"/>
      <c r="O35" s="195"/>
      <c r="P35" s="81" t="s">
        <v>14</v>
      </c>
      <c r="Q35" s="196"/>
      <c r="R35" s="195"/>
      <c r="S35" s="81" t="s">
        <v>14</v>
      </c>
      <c r="T35" s="196"/>
      <c r="U35" s="195"/>
      <c r="V35" s="81" t="s">
        <v>14</v>
      </c>
      <c r="W35" s="196"/>
      <c r="X35" s="195"/>
      <c r="Y35" s="81" t="s">
        <v>14</v>
      </c>
      <c r="Z35" s="196"/>
      <c r="AA35" s="195"/>
      <c r="AB35" s="81" t="s">
        <v>14</v>
      </c>
      <c r="AC35" s="196"/>
      <c r="AD35" s="195"/>
      <c r="AE35" s="81" t="s">
        <v>14</v>
      </c>
      <c r="AF35" s="196"/>
      <c r="AG35" s="195"/>
      <c r="AH35" s="81" t="s">
        <v>14</v>
      </c>
      <c r="AI35" s="196"/>
      <c r="AJ35" s="195"/>
      <c r="AK35" s="81" t="s">
        <v>14</v>
      </c>
      <c r="AL35" s="47"/>
      <c r="AM35" s="646">
        <v>0</v>
      </c>
      <c r="AN35" s="646"/>
      <c r="AO35" s="675"/>
      <c r="AP35" s="195">
        <f>AO36</f>
        <v>0</v>
      </c>
      <c r="AQ35" s="81" t="s">
        <v>14</v>
      </c>
      <c r="AR35" s="84">
        <f>AM36</f>
        <v>0</v>
      </c>
      <c r="AS35" s="60">
        <f>AO37</f>
        <v>0</v>
      </c>
      <c r="AT35" s="61" t="s">
        <v>14</v>
      </c>
      <c r="AU35" s="47">
        <f>AM37</f>
        <v>0</v>
      </c>
      <c r="AV35" s="144">
        <f>IF(C35&gt;E35,2,"0")+IF(C35=E35,1)*IF(C35+E35=0,0,1)+IF(F35&gt;H35,2,"0")+IF(F35=H35,1)*IF(F35+H35=0,0,1)+IF(I35&gt;K35,2,"0")+IF(I35=K35,1)*IF(I35+K35=0,0,1)+IF(L35&gt;N35,2,"0")+IF(L35=N35,1)*IF(L35+N35=0,0,1)+IF(O35&gt;Q35,2,"0")+IF(O35=Q35,1)*IF(O35+Q35=0,0,1)+IF(R35&gt;T35,2,"0")+IF(R35=T35,1)*IF(R35+T35=0,0,1)+IF(U35&gt;W35,2,"0")+IF(U35=W35,1)*IF(U35+W35=0,0,1)+IF(X35&gt;Z35,2,"0")+IF(X35=Z35,1)*IF(X35+Z35=0,0,1)+IF(AA35&gt;AC35,2,"0")+IF(AA35=AC35,1)*IF(AA35+AC35=0,0,1)+IF(AD35&gt;AF35,2,"0")+IF(AD35=AF35,1)*IF(AD35+AF35=0,0,1)+IF(AG35&gt;AI35,2,"0")+IF(AG35=AI35,1)*IF(AG35+AI35=0,0,1)+IF(AJ35&gt;AL35,2,"0")+IF(AJ35=AL35,1)*IF(AJ35+AL35=0,0,1)+IF(AP35&gt;AR35,2,"0")+IF(AP35=AR35,1)*IF(AP35+AR35=0,0,1)+IF(AS35&gt;AU35,2,"0")+IF(AS35=AU35,1)*IF(AS35+AU35=0,0,1)</f>
        <v>0</v>
      </c>
      <c r="AW35" s="145">
        <f>SUM(C35,F35,I35,L35,O35,R35,U35,X35,AA35,AD35,AG35,AJ35,AP35,AS35)</f>
        <v>0</v>
      </c>
      <c r="AX35" s="209" t="s">
        <v>14</v>
      </c>
      <c r="AY35" s="147">
        <f>SUM(E35,H35,K35,N35,Q35,T35,W35,Z35,AC35,AF35,AI35,AL35,AR35,AU35)</f>
        <v>0</v>
      </c>
      <c r="AZ35" s="210">
        <f>AW35-AY35</f>
        <v>0</v>
      </c>
      <c r="BA35" s="354">
        <f>IF(poznámky!AQ18=13,poznámky!A19)+IF(poznámky!AQ19=13,poznámky!A20)+IF(poznámky!AQ20=13,poznámky!A21)+IF(poznámky!AQ21=13,poznámky!A22)+IF(poznámky!AQ22=13,poznámky!A23)+IF(poznámky!AQ23=13,poznámky!A24)+IF(poznámky!AQ24=13,poznámky!A25)+IF(poznámky!AQ25=13,poznámky!A26)+IF(poznámky!AQ26=13,poznámky!A27)+IF(poznámky!AQ27=13,poznámky!A28)+IF(poznámky!AQ28=13,poznámky!A29)+IF(poznámky!AQ29=13,poznámky!A30)+IF(poznámky!AQ30=13,poznámky!A31)+IF(poznámky!AQ31=13,poznámky!A32)+IF(poznámky!AQ32=13,poznámky!A33)</f>
        <v>13</v>
      </c>
      <c r="BB35" s="149" t="s">
        <v>21</v>
      </c>
      <c r="BC35" s="150">
        <f t="shared" si="5"/>
        <v>0</v>
      </c>
      <c r="BD35" s="370" t="e">
        <f>SUM(AV35,'3_ kolo'!BD35)</f>
        <v>#VALUE!</v>
      </c>
      <c r="BE35" s="371">
        <f>SUM(AW35,'3_ kolo'!BE35)</f>
        <v>0</v>
      </c>
      <c r="BF35" s="372" t="s">
        <v>14</v>
      </c>
      <c r="BG35" s="373">
        <f>SUM(AY35,'3_ kolo'!BG35)</f>
        <v>0</v>
      </c>
      <c r="BH35" s="74">
        <f t="shared" si="6"/>
        <v>0</v>
      </c>
      <c r="BI35" s="375">
        <f>IF(poznámky!AY18=13,poznámky!A19)+IF(poznámky!AY19=13,poznámky!A20)+IF(poznámky!AY20=13,poznámky!A21)+IF(poznámky!AY21=13,poznámky!A22)+IF(poznámky!AY22=13,poznámky!A23)+IF(poznámky!AY23=13,poznámky!A24)+IF(poznámky!AY24=13,poznámky!A25)+IF(poznámky!AY25=13,poznámky!A26)+IF(poznámky!AY26=13,poznámky!A27)+IF(poznámky!AY27=13,poznámky!A28)+IF(poznámky!AY28=13,poznámky!A29)+IF(poznámky!AY29=13,poznámky!A30)+IF(poznámky!AY30=13,poznámky!A31)+IF(poznámky!AY31=13,poznámky!A32)+IF(poznámky!AY32=13,poznámky!A33)</f>
        <v>13</v>
      </c>
      <c r="BJ35" s="66" t="s">
        <v>21</v>
      </c>
      <c r="BK35" s="67">
        <f t="shared" si="7"/>
        <v>0</v>
      </c>
      <c r="BM35" s="383"/>
      <c r="BN35" s="365"/>
      <c r="BO35" s="365"/>
      <c r="BP35" s="365"/>
      <c r="BQ35" s="365"/>
    </row>
    <row r="36" spans="1:69" ht="21.75" customHeight="1">
      <c r="A36" s="44">
        <v>14</v>
      </c>
      <c r="B36" s="366">
        <f>'3_ kolo'!B36</f>
        <v>0</v>
      </c>
      <c r="C36" s="195"/>
      <c r="D36" s="81" t="s">
        <v>14</v>
      </c>
      <c r="E36" s="196"/>
      <c r="F36" s="195"/>
      <c r="G36" s="81" t="s">
        <v>14</v>
      </c>
      <c r="H36" s="196"/>
      <c r="I36" s="195"/>
      <c r="J36" s="81" t="s">
        <v>14</v>
      </c>
      <c r="K36" s="196"/>
      <c r="L36" s="195"/>
      <c r="M36" s="81" t="s">
        <v>14</v>
      </c>
      <c r="N36" s="196"/>
      <c r="O36" s="195"/>
      <c r="P36" s="81" t="s">
        <v>14</v>
      </c>
      <c r="Q36" s="196"/>
      <c r="R36" s="195"/>
      <c r="S36" s="81" t="s">
        <v>14</v>
      </c>
      <c r="T36" s="196"/>
      <c r="U36" s="195"/>
      <c r="V36" s="81" t="s">
        <v>14</v>
      </c>
      <c r="W36" s="196"/>
      <c r="X36" s="195"/>
      <c r="Y36" s="81" t="s">
        <v>14</v>
      </c>
      <c r="Z36" s="196"/>
      <c r="AA36" s="195"/>
      <c r="AB36" s="81" t="s">
        <v>14</v>
      </c>
      <c r="AC36" s="196"/>
      <c r="AD36" s="195"/>
      <c r="AE36" s="81" t="s">
        <v>14</v>
      </c>
      <c r="AF36" s="196"/>
      <c r="AG36" s="195"/>
      <c r="AH36" s="81" t="s">
        <v>14</v>
      </c>
      <c r="AI36" s="196"/>
      <c r="AJ36" s="195"/>
      <c r="AK36" s="81" t="s">
        <v>14</v>
      </c>
      <c r="AL36" s="47"/>
      <c r="AM36" s="195"/>
      <c r="AN36" s="81" t="s">
        <v>14</v>
      </c>
      <c r="AO36" s="196"/>
      <c r="AP36" s="646">
        <v>1</v>
      </c>
      <c r="AQ36" s="646"/>
      <c r="AR36" s="647"/>
      <c r="AS36" s="60">
        <f>AR37</f>
        <v>0</v>
      </c>
      <c r="AT36" s="61" t="s">
        <v>14</v>
      </c>
      <c r="AU36" s="47">
        <f>AP37</f>
        <v>0</v>
      </c>
      <c r="AV36" s="144">
        <f>IF(C36&gt;E36,2,"0")+IF(C36=E36,1)*IF(C36+E36=0,0,1)+IF(F36&gt;H36,2,"0")+IF(F36=H36,1)*IF(F36+H36=0,0,1)+IF(I36&gt;K36,2,"0")+IF(I36=K36,1)*IF(I36+K36=0,0,1)+IF(L36&gt;N36,2,"0")+IF(L36=N36,1)*IF(L36+N36=0,0,1)+IF(O36&gt;Q36,2,"0")+IF(O36=Q36,1)*IF(O36+Q36=0,0,1)+IF(R36&gt;T36,2,"0")+IF(R36=T36,1)*IF(R36+T36=0,0,1)+IF(U36&gt;W36,2,"0")+IF(U36=W36,1)*IF(U36+W36=0,0,1)+IF(X36&gt;Z36,2,"0")+IF(X36=Z36,1)*IF(X36+Z36=0,0,1)+IF(AA36&gt;AC36,2,"0")+IF(AA36=AC36,1)*IF(AA36+AC36=0,0,1)+IF(AD36&gt;AF36,2,"0")+IF(AD36=AF36,1)*IF(AD36+AF36=0,0,1)+IF(AG36&gt;AI36,2,"0")+IF(AG36=AI36,1)*IF(AG36+AI36=0,0,1)+IF(AJ36&gt;AL36,2,"0")+IF(AJ36=AL36,1)*IF(AJ36+AL36=0,0,1)+IF(AM36&gt;AO36,2,"0")+IF(AM36=AO36,1)*IF(AM36+AO36=0,0,1)+IF(AS36&gt;AU36,2,"0")+IF(AS36=AU36,1)*IF(AS36+AU36=0,0,1)</f>
        <v>0</v>
      </c>
      <c r="AW36" s="145">
        <f>SUM(C36,F36,I36,L36,O36,R36,U36,X36,AA36,AD36,AG36,AJ36,AM36,AS36)</f>
        <v>0</v>
      </c>
      <c r="AX36" s="209" t="s">
        <v>14</v>
      </c>
      <c r="AY36" s="147">
        <f>SUM(E36,H36,K36,N36,Q36,T36,W36,Z36,AC36,AF36,AI36,AL36,AO36,AU36)</f>
        <v>0</v>
      </c>
      <c r="AZ36" s="210">
        <f>AW36-AY36</f>
        <v>0</v>
      </c>
      <c r="BA36" s="354">
        <f>IF(poznámky!AQ18=14,poznámky!A19)+IF(poznámky!AQ19=14,poznámky!A20)+IF(poznámky!AQ20=14,poznámky!A21)+IF(poznámky!AQ21=14,poznámky!A22)+IF(poznámky!AQ22=14,poznámky!A23)+IF(poznámky!AQ23=14,poznámky!A24)+IF(poznámky!AQ24=14,poznámky!A25)+IF(poznámky!AQ25=14,poznámky!A26)+IF(poznámky!AQ26=14,poznámky!A27)+IF(poznámky!AQ27=14,poznámky!A28)+IF(poznámky!AQ28=14,poznámky!A29)+IF(poznámky!AQ29=14,poznámky!A30)+IF(poznámky!AQ30=14,poznámky!A31)+IF(poznámky!AQ31=14,poznámky!A32)+IF(poznámky!AQ32=14,poznámky!A33)</f>
        <v>14</v>
      </c>
      <c r="BB36" s="149" t="s">
        <v>21</v>
      </c>
      <c r="BC36" s="150">
        <f t="shared" si="5"/>
        <v>0</v>
      </c>
      <c r="BD36" s="370" t="e">
        <f>SUM(AV36,'3_ kolo'!BD36)</f>
        <v>#VALUE!</v>
      </c>
      <c r="BE36" s="371">
        <f>SUM(AW36,'3_ kolo'!BE36)</f>
        <v>0</v>
      </c>
      <c r="BF36" s="372" t="s">
        <v>14</v>
      </c>
      <c r="BG36" s="373">
        <f>SUM(AY36,'3_ kolo'!BG36)</f>
        <v>0</v>
      </c>
      <c r="BH36" s="74">
        <f t="shared" si="6"/>
        <v>0</v>
      </c>
      <c r="BI36" s="376">
        <f>IF(poznámky!AY18=14,poznámky!A19)+IF(poznámky!AY19=14,poznámky!A20)+IF(poznámky!AY20=14,poznámky!A21)+IF(poznámky!AY21=14,poznámky!A22)+IF(poznámky!AY22=14,poznámky!A23)+IF(poznámky!AY23=14,poznámky!A24)+IF(poznámky!AY24=14,poznámky!A25)+IF(poznámky!AY25=14,poznámky!A26)+IF(poznámky!AY26=14,poznámky!A27)+IF(poznámky!AY27=14,poznámky!A28)+IF(poznámky!AY28=14,poznámky!A29)+IF(poznámky!AY29=14,poznámky!A30)+IF(poznámky!AY30=14,poznámky!A31)+IF(poznámky!AY31=14,poznámky!A32)+IF(poznámky!AY32=14,poznámky!A33)</f>
        <v>14</v>
      </c>
      <c r="BJ36" s="66" t="s">
        <v>21</v>
      </c>
      <c r="BK36" s="67">
        <f t="shared" si="7"/>
        <v>0</v>
      </c>
      <c r="BM36" s="383"/>
      <c r="BN36" s="365"/>
      <c r="BO36" s="365"/>
      <c r="BP36" s="365"/>
      <c r="BQ36" s="365"/>
    </row>
    <row r="37" spans="1:69" ht="21.75" customHeight="1" thickBot="1">
      <c r="A37" s="45">
        <v>15</v>
      </c>
      <c r="B37" s="366">
        <f>'3_ kolo'!B37</f>
        <v>0</v>
      </c>
      <c r="C37" s="53"/>
      <c r="D37" s="54" t="s">
        <v>14</v>
      </c>
      <c r="E37" s="55"/>
      <c r="F37" s="53"/>
      <c r="G37" s="54" t="s">
        <v>14</v>
      </c>
      <c r="H37" s="55"/>
      <c r="I37" s="53"/>
      <c r="J37" s="54" t="s">
        <v>14</v>
      </c>
      <c r="K37" s="55"/>
      <c r="L37" s="53"/>
      <c r="M37" s="54" t="s">
        <v>14</v>
      </c>
      <c r="N37" s="55"/>
      <c r="O37" s="53"/>
      <c r="P37" s="54" t="s">
        <v>14</v>
      </c>
      <c r="Q37" s="55"/>
      <c r="R37" s="53"/>
      <c r="S37" s="54" t="s">
        <v>14</v>
      </c>
      <c r="T37" s="55"/>
      <c r="U37" s="53"/>
      <c r="V37" s="54" t="s">
        <v>14</v>
      </c>
      <c r="W37" s="55"/>
      <c r="X37" s="53"/>
      <c r="Y37" s="54" t="s">
        <v>14</v>
      </c>
      <c r="Z37" s="56"/>
      <c r="AA37" s="53"/>
      <c r="AB37" s="54" t="s">
        <v>14</v>
      </c>
      <c r="AC37" s="55"/>
      <c r="AD37" s="53"/>
      <c r="AE37" s="54" t="s">
        <v>14</v>
      </c>
      <c r="AF37" s="55"/>
      <c r="AG37" s="53"/>
      <c r="AH37" s="54" t="s">
        <v>14</v>
      </c>
      <c r="AI37" s="55"/>
      <c r="AJ37" s="53"/>
      <c r="AK37" s="54" t="s">
        <v>14</v>
      </c>
      <c r="AL37" s="57"/>
      <c r="AM37" s="53"/>
      <c r="AN37" s="54" t="s">
        <v>14</v>
      </c>
      <c r="AO37" s="55"/>
      <c r="AP37" s="53"/>
      <c r="AQ37" s="54" t="s">
        <v>14</v>
      </c>
      <c r="AR37" s="57"/>
      <c r="AS37" s="646">
        <v>2</v>
      </c>
      <c r="AT37" s="646"/>
      <c r="AU37" s="675"/>
      <c r="AV37" s="144">
        <f>IF(C37&gt;E37,2,"0")+IF(C37=E37,1)*IF(C37+E37=0,0,1)+IF(F37&gt;H37,2,"0")+IF(F37=H37,1)*IF(F37+H37=0,0,1)+IF(I37&gt;K37,2,"0")+IF(I37=K37,1)*IF(I37+K37=0,0,1)+IF(L37&gt;N37,2,"0")+IF(L37=N37,1)*IF(L37+N37=0,0,1)+IF(O37&gt;Q37,2,"0")+IF(O37=Q37,1)*IF(O37+Q37=0,0,1)+IF(R37&gt;T37,2,"0")+IF(R37=T37,1)*IF(R37+T37=0,0,1)+IF(U37&gt;W37,2,"0")+IF(U37=W37,1)*IF(U37+W37=0,0,1)+IF(X37&gt;Z37,2,"0")+IF(X37=Z37,1)*IF(X37+Z37=0,0,1)+IF(AA37&gt;AC37,2,"0")+IF(AA37=AC37,1)*IF(AA37+AC37=0,0,1)+IF(AD37&gt;AF37,2,"0")+IF(AD37=AF37,1)*IF(AD37+AF37=0,0,1)+IF(AG37&gt;AI37,2,"0")+IF(AG37=AI37,1)*IF(AG37+AI37=0,0,1)+IF(AJ37&gt;AL37,2,"0")+IF(AJ37=AL37,1)*IF(AJ37+AL37=0,0,1)+IF(AM37&gt;AO37,2,"0")+IF(AM37=AO37,1)*IF(AM37+AO37=0,0,1)+IF(AP37&gt;AR37,2,"0")+IF(AP37=AR37,1)*IF(AP37+AR37=0,0,1)</f>
        <v>0</v>
      </c>
      <c r="AW37" s="145">
        <f>SUM(C37,F37,I37,L37,O37,R37,U37,X37,AA37,AD37,AG37,AJ37,AM37,AP37)</f>
        <v>0</v>
      </c>
      <c r="AX37" s="146" t="s">
        <v>14</v>
      </c>
      <c r="AY37" s="147">
        <f>SUM(E37,H37,K37,N37,Q37,T37,W37,Z37,AC37,AF37,AI37,AL37,AO37,AR37)</f>
        <v>0</v>
      </c>
      <c r="AZ37" s="148">
        <f>AW37-AY37</f>
        <v>0</v>
      </c>
      <c r="BA37" s="355">
        <f>IF(poznámky!AQ18=15,poznámky!A19)+IF(poznámky!AQ19=15,poznámky!A20)+IF(poznámky!AQ20=15,poznámky!A21)+IF(poznámky!AQ21=15,poznámky!A22)+IF(poznámky!AQ22=15,poznámky!A23)+IF(poznámky!AQ23=15,poznámky!A24)+IF(poznámky!AQ24=15,poznámky!A25)+IF(poznámky!AQ25=15,poznámky!A26)+IF(poznámky!AQ26=15,poznámky!A27)+IF(poznámky!AQ27=15,poznámky!A28)+IF(poznámky!AQ28=15,poznámky!A29)+IF(poznámky!AQ29=15,poznámky!A30)+IF(poznámky!AQ30=15,poznámky!A31)+IF(poznámky!AQ31=15,poznámky!A32)+IF(poznámky!AQ32=15,poznámky!A33)</f>
        <v>15</v>
      </c>
      <c r="BB37" s="149" t="s">
        <v>21</v>
      </c>
      <c r="BC37" s="150">
        <f t="shared" si="5"/>
        <v>0</v>
      </c>
      <c r="BD37" s="370" t="e">
        <f>SUM(AV37,'3_ kolo'!BD37)</f>
        <v>#VALUE!</v>
      </c>
      <c r="BE37" s="371">
        <f>SUM(AW37,'3_ kolo'!BE37)</f>
        <v>0</v>
      </c>
      <c r="BF37" s="372" t="s">
        <v>14</v>
      </c>
      <c r="BG37" s="373">
        <f>SUM(AY37,'3_ kolo'!BG37)</f>
        <v>0</v>
      </c>
      <c r="BH37" s="74">
        <f t="shared" si="6"/>
        <v>0</v>
      </c>
      <c r="BI37" s="377">
        <f>IF(poznámky!AY18=15,poznámky!A19)+IF(poznámky!AY19=15,poznámky!A20)+IF(poznámky!AY20=15,poznámky!A21)+IF(poznámky!AY21=15,poznámky!A22)+IF(poznámky!AY22=15,poznámky!A23)+IF(poznámky!AY23=15,poznámky!A24)+IF(poznámky!AY24=15,poznámky!A25)+IF(poznámky!AY25=15,poznámky!A26)+IF(poznámky!AY26=15,poznámky!A27)+IF(poznámky!AY27=15,poznámky!A28)+IF(poznámky!AY28=15,poznámky!A29)+IF(poznámky!AY29=15,poznámky!A30)+IF(poznámky!AY30=15,poznámky!A31)+IF(poznámky!AY31=15,poznámky!A32)+IF(poznámky!AY32=15,poznámky!A33)</f>
        <v>15</v>
      </c>
      <c r="BJ37" s="66" t="s">
        <v>21</v>
      </c>
      <c r="BK37" s="67">
        <f t="shared" si="7"/>
        <v>0</v>
      </c>
      <c r="BM37" s="383"/>
      <c r="BN37" s="365"/>
      <c r="BO37" s="365"/>
      <c r="BP37" s="365"/>
      <c r="BQ37" s="365"/>
    </row>
    <row r="38" spans="1:69" ht="21.75" customHeight="1" thickTop="1">
      <c r="A38" s="707" t="s">
        <v>76</v>
      </c>
      <c r="B38" s="707"/>
      <c r="C38" s="707"/>
      <c r="D38" s="707"/>
      <c r="E38" s="707"/>
      <c r="F38" s="707"/>
      <c r="G38" s="707"/>
      <c r="H38" s="707"/>
      <c r="I38" s="707"/>
      <c r="J38" s="707"/>
      <c r="K38" s="707"/>
      <c r="L38" s="707"/>
      <c r="M38" s="707"/>
      <c r="N38" s="707"/>
      <c r="O38" s="707"/>
      <c r="P38" s="707"/>
      <c r="Q38" s="707"/>
      <c r="R38" s="707"/>
      <c r="S38" s="707"/>
      <c r="T38" s="707"/>
      <c r="U38" s="707"/>
      <c r="V38" s="707"/>
      <c r="W38" s="707"/>
      <c r="X38" s="707"/>
      <c r="Y38" s="707"/>
      <c r="Z38" s="707"/>
      <c r="AA38" s="707"/>
      <c r="AB38" s="707"/>
      <c r="AC38" s="707"/>
      <c r="AD38" s="707"/>
      <c r="AE38" s="707"/>
      <c r="AF38" s="707"/>
      <c r="AG38" s="707"/>
      <c r="AH38" s="707"/>
      <c r="AI38" s="707"/>
      <c r="AJ38" s="707"/>
      <c r="AK38" s="707"/>
      <c r="AL38" s="707"/>
      <c r="AM38" s="707"/>
      <c r="AN38" s="707"/>
      <c r="AO38" s="707"/>
      <c r="AP38" s="707"/>
      <c r="AQ38" s="707"/>
      <c r="AR38" s="707"/>
      <c r="AS38" s="707"/>
      <c r="AT38" s="707"/>
      <c r="AU38" s="707"/>
      <c r="AV38" s="707"/>
      <c r="AW38" s="707"/>
      <c r="AX38" s="707"/>
      <c r="AY38" s="707"/>
      <c r="AZ38" s="707"/>
      <c r="BA38" s="707"/>
      <c r="BB38" s="707"/>
      <c r="BC38" s="707"/>
      <c r="BD38" s="65"/>
      <c r="BE38" s="65"/>
      <c r="BF38" s="65"/>
      <c r="BG38" s="65"/>
      <c r="BH38" s="65"/>
      <c r="BI38" s="65"/>
      <c r="BJ38" s="65"/>
      <c r="BK38" s="65"/>
    </row>
  </sheetData>
  <mergeCells count="123">
    <mergeCell ref="AS37:AU37"/>
    <mergeCell ref="A38:BC38"/>
    <mergeCell ref="AJ34:AL34"/>
    <mergeCell ref="AM35:AO35"/>
    <mergeCell ref="AP36:AR36"/>
    <mergeCell ref="O27:Q27"/>
    <mergeCell ref="R28:T28"/>
    <mergeCell ref="AG33:AI33"/>
    <mergeCell ref="U29:W29"/>
    <mergeCell ref="X30:Z30"/>
    <mergeCell ref="AA31:AC31"/>
    <mergeCell ref="AD32:AF32"/>
    <mergeCell ref="L26:N26"/>
    <mergeCell ref="L22:N22"/>
    <mergeCell ref="X22:Z22"/>
    <mergeCell ref="AA22:AC22"/>
    <mergeCell ref="O22:Q22"/>
    <mergeCell ref="R22:T22"/>
    <mergeCell ref="BM13:BS13"/>
    <mergeCell ref="BM15:BS15"/>
    <mergeCell ref="BM16:BS16"/>
    <mergeCell ref="BM17:BS17"/>
    <mergeCell ref="BM18:BS18"/>
    <mergeCell ref="BE22:BG22"/>
    <mergeCell ref="BI22:BK22"/>
    <mergeCell ref="BI21:BK21"/>
    <mergeCell ref="BM21:BS24"/>
    <mergeCell ref="BA22:BC22"/>
    <mergeCell ref="AG22:AI22"/>
    <mergeCell ref="AD22:AF22"/>
    <mergeCell ref="A19:BC19"/>
    <mergeCell ref="A20:AU20"/>
    <mergeCell ref="AV20:BC20"/>
    <mergeCell ref="AG14:AI14"/>
    <mergeCell ref="I25:K25"/>
    <mergeCell ref="AW22:AY22"/>
    <mergeCell ref="C23:E23"/>
    <mergeCell ref="F24:H24"/>
    <mergeCell ref="U22:W22"/>
    <mergeCell ref="BA21:BC21"/>
    <mergeCell ref="BE21:BG21"/>
    <mergeCell ref="L21:N21"/>
    <mergeCell ref="AA21:AC21"/>
    <mergeCell ref="R21:T21"/>
    <mergeCell ref="U21:W21"/>
    <mergeCell ref="AD21:AF21"/>
    <mergeCell ref="AG21:AI21"/>
    <mergeCell ref="AJ21:AL21"/>
    <mergeCell ref="AM21:AO21"/>
    <mergeCell ref="AP21:AR21"/>
    <mergeCell ref="AS21:AU21"/>
    <mergeCell ref="X21:Z21"/>
    <mergeCell ref="AD13:AF13"/>
    <mergeCell ref="C21:E21"/>
    <mergeCell ref="I21:K21"/>
    <mergeCell ref="C22:E22"/>
    <mergeCell ref="F22:H22"/>
    <mergeCell ref="I22:K22"/>
    <mergeCell ref="O21:Q21"/>
    <mergeCell ref="AW21:AY21"/>
    <mergeCell ref="F21:H21"/>
    <mergeCell ref="AP22:AR22"/>
    <mergeCell ref="AS22:AU22"/>
    <mergeCell ref="AJ22:AL22"/>
    <mergeCell ref="AM22:AO22"/>
    <mergeCell ref="AA12:AC12"/>
    <mergeCell ref="O8:Q8"/>
    <mergeCell ref="R9:T9"/>
    <mergeCell ref="U10:W10"/>
    <mergeCell ref="C4:E4"/>
    <mergeCell ref="AA3:AC3"/>
    <mergeCell ref="AD3:AF3"/>
    <mergeCell ref="AG3:AI3"/>
    <mergeCell ref="U3:W3"/>
    <mergeCell ref="O3:Q3"/>
    <mergeCell ref="R3:T3"/>
    <mergeCell ref="X3:Z3"/>
    <mergeCell ref="C3:E3"/>
    <mergeCell ref="F3:H3"/>
    <mergeCell ref="I3:K3"/>
    <mergeCell ref="L3:N3"/>
    <mergeCell ref="L7:N7"/>
    <mergeCell ref="F5:H5"/>
    <mergeCell ref="I6:K6"/>
    <mergeCell ref="BM26:BQ29"/>
    <mergeCell ref="R2:T2"/>
    <mergeCell ref="BE2:BG2"/>
    <mergeCell ref="U2:W2"/>
    <mergeCell ref="X2:Z2"/>
    <mergeCell ref="AA2:AC2"/>
    <mergeCell ref="AD2:AF2"/>
    <mergeCell ref="AG2:AI2"/>
    <mergeCell ref="BE3:BG3"/>
    <mergeCell ref="BI3:BK3"/>
    <mergeCell ref="AJ15:AL15"/>
    <mergeCell ref="BD20:BK20"/>
    <mergeCell ref="AM16:AO16"/>
    <mergeCell ref="AP17:AR17"/>
    <mergeCell ref="AS3:AU3"/>
    <mergeCell ref="BA3:BC3"/>
    <mergeCell ref="X11:Z11"/>
    <mergeCell ref="AJ3:AL3"/>
    <mergeCell ref="AS18:AU18"/>
    <mergeCell ref="BM2:BS5"/>
    <mergeCell ref="BI2:BK2"/>
    <mergeCell ref="BA2:BC2"/>
    <mergeCell ref="BM7:BQ10"/>
    <mergeCell ref="AM3:AO3"/>
    <mergeCell ref="AP3:AR3"/>
    <mergeCell ref="BD1:BK1"/>
    <mergeCell ref="AP2:AR2"/>
    <mergeCell ref="AS2:AU2"/>
    <mergeCell ref="AW2:AY2"/>
    <mergeCell ref="AW3:AY3"/>
    <mergeCell ref="C2:E2"/>
    <mergeCell ref="F2:H2"/>
    <mergeCell ref="I2:K2"/>
    <mergeCell ref="L2:N2"/>
    <mergeCell ref="O2:Q2"/>
    <mergeCell ref="AJ2:AL2"/>
    <mergeCell ref="A1:AU1"/>
    <mergeCell ref="AV1:BC1"/>
    <mergeCell ref="AM2:AO2"/>
  </mergeCells>
  <phoneticPr fontId="17" type="noConversion"/>
  <pageMargins left="0.35433070866141736" right="0.35433070866141736" top="1.3779527559055118" bottom="0.19685039370078741" header="0.51181102362204722" footer="0.51181102362204722"/>
  <pageSetup paperSize="8" scale="9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L68"/>
  <sheetViews>
    <sheetView showGridLines="0" zoomScale="70" zoomScaleNormal="70" workbookViewId="0">
      <selection activeCell="AI18" sqref="AI18:AO26"/>
    </sheetView>
  </sheetViews>
  <sheetFormatPr defaultColWidth="11.5703125" defaultRowHeight="12.75"/>
  <cols>
    <col min="1" max="1" width="2.28515625" customWidth="1"/>
    <col min="2" max="3" width="4.7109375" customWidth="1"/>
    <col min="4" max="4" width="10.42578125" bestFit="1" customWidth="1"/>
    <col min="5" max="5" width="3.7109375" customWidth="1"/>
    <col min="6" max="6" width="4.42578125" bestFit="1" customWidth="1"/>
    <col min="7" max="7" width="1" customWidth="1"/>
    <col min="8" max="8" width="4.42578125" bestFit="1" customWidth="1"/>
    <col min="9" max="9" width="4.7109375" customWidth="1"/>
    <col min="10" max="10" width="5.7109375" customWidth="1"/>
    <col min="11" max="11" width="4.7109375" customWidth="1"/>
    <col min="12" max="12" width="10.42578125" customWidth="1"/>
    <col min="13" max="13" width="3.7109375" customWidth="1"/>
    <col min="14" max="14" width="4.5703125" customWidth="1"/>
    <col min="15" max="15" width="1" customWidth="1"/>
    <col min="16" max="16" width="4.5703125" customWidth="1"/>
    <col min="17" max="17" width="4.7109375" customWidth="1"/>
    <col min="18" max="18" width="3.7109375" customWidth="1"/>
    <col min="19" max="19" width="4.7109375" customWidth="1"/>
    <col min="20" max="20" width="10.42578125" customWidth="1"/>
    <col min="21" max="21" width="3.7109375" customWidth="1"/>
    <col min="22" max="22" width="4.5703125" customWidth="1"/>
    <col min="23" max="23" width="1" customWidth="1"/>
    <col min="24" max="24" width="4.5703125" customWidth="1"/>
    <col min="25" max="25" width="4.7109375" customWidth="1"/>
    <col min="26" max="26" width="5.7109375" customWidth="1"/>
    <col min="27" max="27" width="4.7109375" customWidth="1"/>
    <col min="28" max="28" width="10.42578125" customWidth="1"/>
    <col min="29" max="29" width="3.7109375" customWidth="1"/>
    <col min="30" max="30" width="4.5703125" customWidth="1"/>
    <col min="31" max="31" width="1" customWidth="1"/>
    <col min="32" max="32" width="4.5703125" customWidth="1"/>
    <col min="33" max="33" width="4.7109375" customWidth="1"/>
    <col min="34" max="34" width="3.7109375" customWidth="1"/>
    <col min="35" max="35" width="4.7109375" customWidth="1"/>
    <col min="36" max="36" width="10.42578125" customWidth="1"/>
    <col min="37" max="37" width="3.7109375" customWidth="1"/>
    <col min="38" max="38" width="4.5703125" customWidth="1"/>
    <col min="39" max="39" width="1" customWidth="1"/>
    <col min="40" max="40" width="4.5703125" customWidth="1"/>
    <col min="41" max="41" width="5" bestFit="1" customWidth="1"/>
    <col min="42" max="42" width="5.7109375" customWidth="1"/>
    <col min="43" max="43" width="4.5703125" customWidth="1"/>
    <col min="44" max="44" width="10.42578125" customWidth="1"/>
    <col min="45" max="45" width="3.5703125" customWidth="1"/>
    <col min="46" max="46" width="4.42578125" customWidth="1"/>
    <col min="47" max="47" width="1" customWidth="1"/>
    <col min="48" max="48" width="3.5703125" customWidth="1"/>
    <col min="49" max="49" width="4.5703125" customWidth="1"/>
    <col min="50" max="50" width="5.7109375" customWidth="1"/>
    <col min="51" max="51" width="4.42578125" customWidth="1"/>
    <col min="52" max="52" width="10.42578125" customWidth="1"/>
    <col min="53" max="53" width="3.5703125" customWidth="1"/>
    <col min="54" max="54" width="4.42578125" customWidth="1"/>
    <col min="55" max="55" width="1" customWidth="1"/>
    <col min="56" max="56" width="4.42578125" customWidth="1"/>
    <col min="57" max="57" width="4.28515625" customWidth="1"/>
    <col min="58" max="58" width="4.42578125" customWidth="1"/>
  </cols>
  <sheetData>
    <row r="1" spans="1:64" ht="15.75" customHeight="1" thickTop="1">
      <c r="A1" s="79"/>
      <c r="B1" s="395">
        <v>1</v>
      </c>
      <c r="C1" s="46">
        <v>3</v>
      </c>
      <c r="D1" s="77" t="str">
        <f>'Zákl._ kolo'!CV6</f>
        <v>Filip</v>
      </c>
      <c r="E1" s="24">
        <f>'Zákl._ kolo'!CO6</f>
        <v>32</v>
      </c>
      <c r="F1" s="25">
        <f>'Zákl._ kolo'!CP6</f>
        <v>410</v>
      </c>
      <c r="G1" s="26" t="s">
        <v>14</v>
      </c>
      <c r="H1" s="27">
        <f>'Zákl._ kolo'!CR6</f>
        <v>98</v>
      </c>
      <c r="I1" s="28">
        <f>'Zákl._ kolo'!CS6</f>
        <v>312</v>
      </c>
      <c r="J1" s="397">
        <v>1</v>
      </c>
      <c r="K1" s="295">
        <v>2</v>
      </c>
      <c r="L1" s="334" t="str">
        <f>'2_ kolo'!BC5</f>
        <v>Horst</v>
      </c>
      <c r="M1" s="121">
        <f>'2_ kolo'!AV5</f>
        <v>16</v>
      </c>
      <c r="N1" s="122">
        <f>'2_ kolo'!AW5</f>
        <v>193</v>
      </c>
      <c r="O1" s="123" t="s">
        <v>14</v>
      </c>
      <c r="P1" s="124">
        <f>'2_ kolo'!AY5</f>
        <v>51</v>
      </c>
      <c r="Q1" s="125">
        <f>'2_ kolo'!AZ5</f>
        <v>142</v>
      </c>
      <c r="R1" s="396">
        <v>1</v>
      </c>
      <c r="S1" s="46">
        <v>2</v>
      </c>
      <c r="T1" s="336" t="str">
        <f>'2_ kolo'!BK5</f>
        <v>Horst</v>
      </c>
      <c r="U1" s="38">
        <f>'2_ kolo'!BD5</f>
        <v>46</v>
      </c>
      <c r="V1" s="39">
        <f>'2_ kolo'!BE5</f>
        <v>587</v>
      </c>
      <c r="W1" s="40" t="s">
        <v>14</v>
      </c>
      <c r="X1" s="41">
        <f>'2_ kolo'!BG5</f>
        <v>155</v>
      </c>
      <c r="Y1" s="42">
        <f>'2_ kolo'!BH5</f>
        <v>432</v>
      </c>
      <c r="Z1" s="397">
        <v>1</v>
      </c>
      <c r="AA1" s="153">
        <v>2</v>
      </c>
      <c r="AB1" s="334" t="str">
        <f>'3_ kolo'!BC5</f>
        <v>Horst</v>
      </c>
      <c r="AC1" s="121">
        <f>'3_ kolo'!AV5</f>
        <v>12</v>
      </c>
      <c r="AD1" s="154">
        <f>'3_ kolo'!AW5</f>
        <v>167</v>
      </c>
      <c r="AE1" s="123" t="s">
        <v>14</v>
      </c>
      <c r="AF1" s="124">
        <f>'3_ kolo'!AY5</f>
        <v>68</v>
      </c>
      <c r="AG1" s="125">
        <f>'3_ kolo'!AZ5</f>
        <v>99</v>
      </c>
      <c r="AH1" s="396">
        <v>1</v>
      </c>
      <c r="AI1" s="46">
        <v>2</v>
      </c>
      <c r="AJ1" s="336" t="str">
        <f>'3_ kolo'!BK5</f>
        <v>Horst</v>
      </c>
      <c r="AK1" s="240">
        <f>'3_ kolo'!BD5</f>
        <v>58</v>
      </c>
      <c r="AL1" s="39">
        <f>'3_ kolo'!BE5</f>
        <v>754</v>
      </c>
      <c r="AM1" s="40" t="s">
        <v>14</v>
      </c>
      <c r="AN1" s="41">
        <f>'3_ kolo'!BG5</f>
        <v>223</v>
      </c>
      <c r="AO1" s="42">
        <f>'3_ kolo'!BH5</f>
        <v>531</v>
      </c>
      <c r="AP1" s="397">
        <v>1</v>
      </c>
      <c r="AQ1" s="153">
        <v>1</v>
      </c>
      <c r="AR1" s="410" t="str">
        <f>'---'!BC4</f>
        <v>Filip</v>
      </c>
      <c r="AS1" s="411">
        <f>'---'!AV4</f>
        <v>0</v>
      </c>
      <c r="AT1" s="412">
        <f>'---'!AW4</f>
        <v>0</v>
      </c>
      <c r="AU1" s="413" t="s">
        <v>14</v>
      </c>
      <c r="AV1" s="414">
        <f>'---'!AY4</f>
        <v>0</v>
      </c>
      <c r="AW1" s="415">
        <f>'---'!AZ4</f>
        <v>0</v>
      </c>
      <c r="AX1" s="396">
        <v>1</v>
      </c>
      <c r="AY1" s="46">
        <v>1</v>
      </c>
      <c r="AZ1" s="417" t="str">
        <f>'---'!BK4</f>
        <v>Filip</v>
      </c>
      <c r="BA1" s="418">
        <f>'---'!BD4</f>
        <v>47</v>
      </c>
      <c r="BB1" s="419">
        <f>'---'!BE4</f>
        <v>662</v>
      </c>
      <c r="BC1" s="420" t="s">
        <v>14</v>
      </c>
      <c r="BD1" s="421">
        <f>'---'!BG4</f>
        <v>326</v>
      </c>
      <c r="BE1" s="422">
        <f>'---'!BH4</f>
        <v>336</v>
      </c>
      <c r="BF1" s="397">
        <v>1</v>
      </c>
      <c r="BG1" s="765" t="s">
        <v>60</v>
      </c>
    </row>
    <row r="2" spans="1:64" ht="15.75">
      <c r="A2" s="79"/>
      <c r="B2" s="395">
        <v>2</v>
      </c>
      <c r="C2" s="44">
        <v>7</v>
      </c>
      <c r="D2" s="78" t="str">
        <f>'Zákl._ kolo'!CV10</f>
        <v>Horst</v>
      </c>
      <c r="E2" s="10">
        <f>'Zákl._ kolo'!CO10</f>
        <v>30</v>
      </c>
      <c r="F2" s="11">
        <f>'Zákl._ kolo'!CP10</f>
        <v>394</v>
      </c>
      <c r="G2" s="12" t="s">
        <v>14</v>
      </c>
      <c r="H2" s="13">
        <f>'Zákl._ kolo'!CR10</f>
        <v>104</v>
      </c>
      <c r="I2" s="29">
        <f>'Zákl._ kolo'!CS10</f>
        <v>290</v>
      </c>
      <c r="J2" s="397">
        <v>2</v>
      </c>
      <c r="K2" s="296">
        <v>3</v>
      </c>
      <c r="L2" s="502" t="str">
        <f>'2_ kolo'!BC6</f>
        <v>Zdeněk</v>
      </c>
      <c r="M2" s="126">
        <f>'2_ kolo'!AV6</f>
        <v>12</v>
      </c>
      <c r="N2" s="106">
        <f>'2_ kolo'!AW6</f>
        <v>164</v>
      </c>
      <c r="O2" s="107" t="s">
        <v>14</v>
      </c>
      <c r="P2" s="108">
        <f>'2_ kolo'!AY6</f>
        <v>89</v>
      </c>
      <c r="Q2" s="127">
        <f>'2_ kolo'!AZ6</f>
        <v>75</v>
      </c>
      <c r="R2" s="396">
        <v>2</v>
      </c>
      <c r="S2" s="44">
        <v>3</v>
      </c>
      <c r="T2" s="337" t="str">
        <f>'2_ kolo'!BK6</f>
        <v>Zdeněk</v>
      </c>
      <c r="U2" s="19">
        <f>'2_ kolo'!BD6</f>
        <v>42</v>
      </c>
      <c r="V2" s="20">
        <f>'2_ kolo'!BE6</f>
        <v>540</v>
      </c>
      <c r="W2" s="21" t="s">
        <v>14</v>
      </c>
      <c r="X2" s="22">
        <f>'2_ kolo'!BG6</f>
        <v>217</v>
      </c>
      <c r="Y2" s="32">
        <f>'2_ kolo'!BH6</f>
        <v>323</v>
      </c>
      <c r="Z2" s="397">
        <v>2</v>
      </c>
      <c r="AA2" s="155">
        <v>7</v>
      </c>
      <c r="AB2" s="335" t="str">
        <f>'3_ kolo'!BC10</f>
        <v>Dára</v>
      </c>
      <c r="AC2" s="126">
        <f>'3_ kolo'!AV10</f>
        <v>9</v>
      </c>
      <c r="AD2" s="106">
        <f>'3_ kolo'!AW10</f>
        <v>102</v>
      </c>
      <c r="AE2" s="107" t="s">
        <v>14</v>
      </c>
      <c r="AF2" s="108">
        <f>'3_ kolo'!AY10</f>
        <v>119</v>
      </c>
      <c r="AG2" s="127">
        <f>'3_ kolo'!AZ10</f>
        <v>-17</v>
      </c>
      <c r="AH2" s="396">
        <v>2</v>
      </c>
      <c r="AI2" s="44">
        <v>3</v>
      </c>
      <c r="AJ2" s="337" t="str">
        <f>'3_ kolo'!BK6</f>
        <v>Zdeněk</v>
      </c>
      <c r="AK2" s="239">
        <f>'3_ kolo'!BD6</f>
        <v>49</v>
      </c>
      <c r="AL2" s="20">
        <f>'3_ kolo'!BE6</f>
        <v>667</v>
      </c>
      <c r="AM2" s="21" t="s">
        <v>14</v>
      </c>
      <c r="AN2" s="22">
        <f>'3_ kolo'!BG6</f>
        <v>341</v>
      </c>
      <c r="AO2" s="32">
        <f>'3_ kolo'!BH6</f>
        <v>326</v>
      </c>
      <c r="AP2" s="397">
        <v>2</v>
      </c>
      <c r="AQ2" s="155">
        <v>2</v>
      </c>
      <c r="AR2" s="330" t="str">
        <f>'---'!BC5</f>
        <v>Horst</v>
      </c>
      <c r="AS2" s="229">
        <f>'---'!AV5</f>
        <v>0</v>
      </c>
      <c r="AT2" s="114">
        <f>'---'!AW5</f>
        <v>0</v>
      </c>
      <c r="AU2" s="197" t="s">
        <v>14</v>
      </c>
      <c r="AV2" s="116">
        <f>'---'!AY5</f>
        <v>0</v>
      </c>
      <c r="AW2" s="230">
        <f>'---'!AZ5</f>
        <v>0</v>
      </c>
      <c r="AX2" s="396">
        <v>2</v>
      </c>
      <c r="AY2" s="44">
        <v>2</v>
      </c>
      <c r="AZ2" s="331" t="str">
        <f>'---'!BK5</f>
        <v>Horst</v>
      </c>
      <c r="BA2" s="232">
        <f>'---'!BD5</f>
        <v>58</v>
      </c>
      <c r="BB2" s="187">
        <f>'---'!BE5</f>
        <v>754</v>
      </c>
      <c r="BC2" s="190" t="s">
        <v>14</v>
      </c>
      <c r="BD2" s="189">
        <f>'---'!BG5</f>
        <v>223</v>
      </c>
      <c r="BE2" s="231">
        <f>'---'!BH5</f>
        <v>531</v>
      </c>
      <c r="BF2" s="397">
        <v>2</v>
      </c>
      <c r="BG2" s="765"/>
    </row>
    <row r="3" spans="1:64" ht="15.75">
      <c r="A3" s="79"/>
      <c r="B3" s="395">
        <v>3</v>
      </c>
      <c r="C3" s="44">
        <v>5</v>
      </c>
      <c r="D3" s="78" t="str">
        <f>'Zákl._ kolo'!CV8</f>
        <v>Zdeněk</v>
      </c>
      <c r="E3" s="10">
        <f>'Zákl._ kolo'!CO8</f>
        <v>30</v>
      </c>
      <c r="F3" s="11">
        <f>'Zákl._ kolo'!CP8</f>
        <v>376</v>
      </c>
      <c r="G3" s="12" t="s">
        <v>14</v>
      </c>
      <c r="H3" s="13">
        <f>'Zákl._ kolo'!CR8</f>
        <v>128</v>
      </c>
      <c r="I3" s="29">
        <f>'Zákl._ kolo'!CS8</f>
        <v>248</v>
      </c>
      <c r="J3" s="397">
        <v>3</v>
      </c>
      <c r="K3" s="296">
        <v>5</v>
      </c>
      <c r="L3" s="335" t="str">
        <f>'2_ kolo'!BC8</f>
        <v>Romana</v>
      </c>
      <c r="M3" s="126">
        <f>'2_ kolo'!AV8</f>
        <v>10</v>
      </c>
      <c r="N3" s="106">
        <f>'2_ kolo'!AW8</f>
        <v>151</v>
      </c>
      <c r="O3" s="107" t="s">
        <v>14</v>
      </c>
      <c r="P3" s="108">
        <f>'2_ kolo'!AY8</f>
        <v>112</v>
      </c>
      <c r="Q3" s="127">
        <f>'2_ kolo'!AZ8</f>
        <v>39</v>
      </c>
      <c r="R3" s="396">
        <v>3</v>
      </c>
      <c r="S3" s="44">
        <v>1</v>
      </c>
      <c r="T3" s="337" t="str">
        <f>'2_ kolo'!BK4</f>
        <v>Filip</v>
      </c>
      <c r="U3" s="19">
        <f>'2_ kolo'!BD4</f>
        <v>39</v>
      </c>
      <c r="V3" s="20">
        <f>'2_ kolo'!BE4</f>
        <v>545</v>
      </c>
      <c r="W3" s="21" t="s">
        <v>14</v>
      </c>
      <c r="X3" s="22">
        <f>'2_ kolo'!BG4</f>
        <v>221</v>
      </c>
      <c r="Y3" s="32">
        <f>'2_ kolo'!BH4</f>
        <v>324</v>
      </c>
      <c r="Z3" s="397">
        <v>3</v>
      </c>
      <c r="AA3" s="155">
        <v>1</v>
      </c>
      <c r="AB3" s="335" t="str">
        <f>'3_ kolo'!BC4</f>
        <v>Filip</v>
      </c>
      <c r="AC3" s="126">
        <f>'3_ kolo'!AV4</f>
        <v>8</v>
      </c>
      <c r="AD3" s="106">
        <f>'3_ kolo'!AW4</f>
        <v>117</v>
      </c>
      <c r="AE3" s="107" t="s">
        <v>14</v>
      </c>
      <c r="AF3" s="108">
        <f>'3_ kolo'!AY4</f>
        <v>105</v>
      </c>
      <c r="AG3" s="127">
        <f>'3_ kolo'!AZ4</f>
        <v>12</v>
      </c>
      <c r="AH3" s="396">
        <v>3</v>
      </c>
      <c r="AI3" s="44">
        <v>1</v>
      </c>
      <c r="AJ3" s="337" t="str">
        <f>'3_ kolo'!BK4</f>
        <v>Filip</v>
      </c>
      <c r="AK3" s="239">
        <f>'3_ kolo'!BD4</f>
        <v>47</v>
      </c>
      <c r="AL3" s="20">
        <f>'3_ kolo'!BE4</f>
        <v>662</v>
      </c>
      <c r="AM3" s="21" t="s">
        <v>14</v>
      </c>
      <c r="AN3" s="22">
        <f>'3_ kolo'!BG4</f>
        <v>326</v>
      </c>
      <c r="AO3" s="32">
        <f>'3_ kolo'!BH4</f>
        <v>336</v>
      </c>
      <c r="AP3" s="397">
        <v>3</v>
      </c>
      <c r="AQ3" s="155">
        <v>3</v>
      </c>
      <c r="AR3" s="330" t="str">
        <f>'---'!BC6</f>
        <v>Zdeněk</v>
      </c>
      <c r="AS3" s="229">
        <f>'---'!AV6</f>
        <v>0</v>
      </c>
      <c r="AT3" s="114">
        <f>'---'!AW6</f>
        <v>0</v>
      </c>
      <c r="AU3" s="197" t="s">
        <v>14</v>
      </c>
      <c r="AV3" s="116">
        <f>'---'!AY6</f>
        <v>0</v>
      </c>
      <c r="AW3" s="230">
        <f>'---'!AZ6</f>
        <v>0</v>
      </c>
      <c r="AX3" s="396">
        <v>3</v>
      </c>
      <c r="AY3" s="44">
        <v>3</v>
      </c>
      <c r="AZ3" s="331" t="str">
        <f>'---'!BK6</f>
        <v>Zdeněk</v>
      </c>
      <c r="BA3" s="232">
        <f>'---'!BD6</f>
        <v>49</v>
      </c>
      <c r="BB3" s="187">
        <f>'---'!BE6</f>
        <v>667</v>
      </c>
      <c r="BC3" s="190" t="s">
        <v>14</v>
      </c>
      <c r="BD3" s="189">
        <f>'---'!BG6</f>
        <v>341</v>
      </c>
      <c r="BE3" s="231">
        <f>'---'!BH6</f>
        <v>326</v>
      </c>
      <c r="BF3" s="397">
        <v>3</v>
      </c>
      <c r="BG3" s="765"/>
    </row>
    <row r="4" spans="1:64" ht="15.75">
      <c r="A4" s="79"/>
      <c r="B4" s="395">
        <v>4</v>
      </c>
      <c r="C4" s="44">
        <v>1</v>
      </c>
      <c r="D4" s="78" t="str">
        <f>'Zákl._ kolo'!CV4</f>
        <v>Ondřej</v>
      </c>
      <c r="E4" s="10">
        <f>'Zákl._ kolo'!CO4</f>
        <v>24</v>
      </c>
      <c r="F4" s="11">
        <f>'Zákl._ kolo'!CP4</f>
        <v>340</v>
      </c>
      <c r="G4" s="12" t="s">
        <v>14</v>
      </c>
      <c r="H4" s="13">
        <f>'Zákl._ kolo'!CR4</f>
        <v>176</v>
      </c>
      <c r="I4" s="29">
        <f>'Zákl._ kolo'!CS4</f>
        <v>164</v>
      </c>
      <c r="J4" s="397">
        <v>4</v>
      </c>
      <c r="K4" s="296">
        <v>10</v>
      </c>
      <c r="L4" s="335" t="str">
        <f>'2_ kolo'!BC13</f>
        <v>Jirka</v>
      </c>
      <c r="M4" s="126">
        <f>'2_ kolo'!AV13</f>
        <v>9</v>
      </c>
      <c r="N4" s="106">
        <f>'2_ kolo'!AW13</f>
        <v>116</v>
      </c>
      <c r="O4" s="107" t="s">
        <v>14</v>
      </c>
      <c r="P4" s="108">
        <f>'2_ kolo'!AY13</f>
        <v>137</v>
      </c>
      <c r="Q4" s="127">
        <f>'2_ kolo'!AZ13</f>
        <v>-21</v>
      </c>
      <c r="R4" s="396">
        <v>4</v>
      </c>
      <c r="S4" s="44">
        <v>5</v>
      </c>
      <c r="T4" s="337" t="str">
        <f>'2_ kolo'!BK8</f>
        <v>Romana</v>
      </c>
      <c r="U4" s="19">
        <f>'2_ kolo'!BD8</f>
        <v>34</v>
      </c>
      <c r="V4" s="20">
        <f>'2_ kolo'!BE8</f>
        <v>494</v>
      </c>
      <c r="W4" s="21" t="s">
        <v>14</v>
      </c>
      <c r="X4" s="22">
        <f>'2_ kolo'!BG8</f>
        <v>311</v>
      </c>
      <c r="Y4" s="32">
        <f>'2_ kolo'!BH8</f>
        <v>183</v>
      </c>
      <c r="Z4" s="397">
        <v>4</v>
      </c>
      <c r="AA4" s="155">
        <v>3</v>
      </c>
      <c r="AB4" s="335" t="str">
        <f>'3_ kolo'!BC6</f>
        <v>Zdeněk</v>
      </c>
      <c r="AC4" s="126">
        <f>'3_ kolo'!AV6</f>
        <v>7</v>
      </c>
      <c r="AD4" s="106">
        <f>'3_ kolo'!AW6</f>
        <v>127</v>
      </c>
      <c r="AE4" s="107" t="s">
        <v>14</v>
      </c>
      <c r="AF4" s="108">
        <f>'3_ kolo'!AY6</f>
        <v>124</v>
      </c>
      <c r="AG4" s="127">
        <f>'3_ kolo'!AZ6</f>
        <v>3</v>
      </c>
      <c r="AH4" s="396">
        <v>4</v>
      </c>
      <c r="AI4" s="44">
        <v>5</v>
      </c>
      <c r="AJ4" s="337" t="str">
        <f>'3_ kolo'!BK8</f>
        <v>Romana</v>
      </c>
      <c r="AK4" s="239">
        <f>'3_ kolo'!BD8</f>
        <v>37</v>
      </c>
      <c r="AL4" s="20">
        <f>'3_ kolo'!BE8</f>
        <v>592</v>
      </c>
      <c r="AM4" s="21" t="s">
        <v>14</v>
      </c>
      <c r="AN4" s="22">
        <f>'3_ kolo'!BG8</f>
        <v>459</v>
      </c>
      <c r="AO4" s="32">
        <f>'3_ kolo'!BH8</f>
        <v>133</v>
      </c>
      <c r="AP4" s="397">
        <v>4</v>
      </c>
      <c r="AQ4" s="155">
        <v>4</v>
      </c>
      <c r="AR4" s="330" t="str">
        <f>'---'!BC7</f>
        <v>Ondřej</v>
      </c>
      <c r="AS4" s="229">
        <f>'---'!AV7</f>
        <v>0</v>
      </c>
      <c r="AT4" s="114">
        <f>'---'!AW7</f>
        <v>0</v>
      </c>
      <c r="AU4" s="197" t="s">
        <v>14</v>
      </c>
      <c r="AV4" s="116">
        <f>'---'!AY7</f>
        <v>0</v>
      </c>
      <c r="AW4" s="230">
        <f>'---'!AZ7</f>
        <v>0</v>
      </c>
      <c r="AX4" s="396">
        <v>4</v>
      </c>
      <c r="AY4" s="44">
        <v>4</v>
      </c>
      <c r="AZ4" s="331" t="str">
        <f>'---'!BK7</f>
        <v>Ondřej</v>
      </c>
      <c r="BA4" s="232">
        <f>'---'!BD7</f>
        <v>36</v>
      </c>
      <c r="BB4" s="187">
        <f>'---'!BE7</f>
        <v>556</v>
      </c>
      <c r="BC4" s="190" t="s">
        <v>14</v>
      </c>
      <c r="BD4" s="189">
        <f>'---'!BG7</f>
        <v>414</v>
      </c>
      <c r="BE4" s="231">
        <f>'---'!BH7</f>
        <v>142</v>
      </c>
      <c r="BF4" s="397">
        <v>4</v>
      </c>
      <c r="BG4" s="765"/>
      <c r="BH4" s="733" t="s">
        <v>60</v>
      </c>
      <c r="BI4" s="734"/>
      <c r="BJ4" s="734"/>
      <c r="BK4" s="734"/>
      <c r="BL4" s="734"/>
    </row>
    <row r="5" spans="1:64" ht="15.75">
      <c r="A5" s="79"/>
      <c r="B5" s="395">
        <v>5</v>
      </c>
      <c r="C5" s="44">
        <v>4</v>
      </c>
      <c r="D5" s="78" t="str">
        <f>'Zákl._ kolo'!CV7</f>
        <v>Romana</v>
      </c>
      <c r="E5" s="10">
        <f>'Zákl._ kolo'!CO7</f>
        <v>24</v>
      </c>
      <c r="F5" s="11">
        <f>'Zákl._ kolo'!CP7</f>
        <v>343</v>
      </c>
      <c r="G5" s="12" t="s">
        <v>14</v>
      </c>
      <c r="H5" s="13">
        <f>'Zákl._ kolo'!CR7</f>
        <v>199</v>
      </c>
      <c r="I5" s="29">
        <f>'Zákl._ kolo'!CS7</f>
        <v>144</v>
      </c>
      <c r="J5" s="397">
        <v>5</v>
      </c>
      <c r="K5" s="296">
        <v>1</v>
      </c>
      <c r="L5" s="335" t="str">
        <f>'2_ kolo'!BC4</f>
        <v>Filip</v>
      </c>
      <c r="M5" s="126">
        <f>'2_ kolo'!AV4</f>
        <v>7</v>
      </c>
      <c r="N5" s="106">
        <f>'2_ kolo'!AW4</f>
        <v>135</v>
      </c>
      <c r="O5" s="107" t="s">
        <v>14</v>
      </c>
      <c r="P5" s="108">
        <f>'2_ kolo'!AY4</f>
        <v>123</v>
      </c>
      <c r="Q5" s="127">
        <f>'2_ kolo'!AZ4</f>
        <v>12</v>
      </c>
      <c r="R5" s="396">
        <v>5</v>
      </c>
      <c r="S5" s="44">
        <v>4</v>
      </c>
      <c r="T5" s="508" t="str">
        <f>'2_ kolo'!BK7</f>
        <v>Ondřej</v>
      </c>
      <c r="U5" s="509">
        <f>'2_ kolo'!BD7</f>
        <v>30</v>
      </c>
      <c r="V5" s="510">
        <f>'2_ kolo'!BE7</f>
        <v>455</v>
      </c>
      <c r="W5" s="511" t="s">
        <v>14</v>
      </c>
      <c r="X5" s="512">
        <f>'2_ kolo'!BG7</f>
        <v>313</v>
      </c>
      <c r="Y5" s="513">
        <f>'2_ kolo'!BH7</f>
        <v>142</v>
      </c>
      <c r="Z5" s="397">
        <v>5</v>
      </c>
      <c r="AA5" s="155">
        <v>4</v>
      </c>
      <c r="AB5" s="335" t="str">
        <f>'3_ kolo'!BC7</f>
        <v>Ondřej</v>
      </c>
      <c r="AC5" s="126">
        <f>'3_ kolo'!AV7</f>
        <v>6</v>
      </c>
      <c r="AD5" s="106">
        <f>'3_ kolo'!AW7</f>
        <v>101</v>
      </c>
      <c r="AE5" s="107" t="s">
        <v>14</v>
      </c>
      <c r="AF5" s="108">
        <f>'3_ kolo'!AY7</f>
        <v>101</v>
      </c>
      <c r="AG5" s="127">
        <f>'3_ kolo'!AZ7</f>
        <v>0</v>
      </c>
      <c r="AH5" s="396">
        <v>5</v>
      </c>
      <c r="AI5" s="44">
        <v>4</v>
      </c>
      <c r="AJ5" s="337" t="str">
        <f>'3_ kolo'!BK7</f>
        <v>Ondřej</v>
      </c>
      <c r="AK5" s="239">
        <f>'3_ kolo'!BD7</f>
        <v>36</v>
      </c>
      <c r="AL5" s="20">
        <f>'3_ kolo'!BE7</f>
        <v>556</v>
      </c>
      <c r="AM5" s="21" t="s">
        <v>14</v>
      </c>
      <c r="AN5" s="22">
        <f>'3_ kolo'!BG7</f>
        <v>414</v>
      </c>
      <c r="AO5" s="32">
        <f>'3_ kolo'!BH7</f>
        <v>142</v>
      </c>
      <c r="AP5" s="397">
        <v>5</v>
      </c>
      <c r="AQ5" s="155">
        <v>5</v>
      </c>
      <c r="AR5" s="330" t="str">
        <f>'---'!BC8</f>
        <v>Romana</v>
      </c>
      <c r="AS5" s="229">
        <f>'---'!AV8</f>
        <v>0</v>
      </c>
      <c r="AT5" s="114">
        <f>'---'!AW8</f>
        <v>0</v>
      </c>
      <c r="AU5" s="197" t="s">
        <v>14</v>
      </c>
      <c r="AV5" s="116">
        <f>'---'!AY8</f>
        <v>0</v>
      </c>
      <c r="AW5" s="230">
        <f>'---'!AZ8</f>
        <v>0</v>
      </c>
      <c r="AX5" s="396">
        <v>5</v>
      </c>
      <c r="AY5" s="44">
        <v>5</v>
      </c>
      <c r="AZ5" s="331" t="str">
        <f>'---'!BK8</f>
        <v>Romana</v>
      </c>
      <c r="BA5" s="232">
        <f>'---'!BD8</f>
        <v>37</v>
      </c>
      <c r="BB5" s="187">
        <f>'---'!BE8</f>
        <v>592</v>
      </c>
      <c r="BC5" s="190" t="s">
        <v>14</v>
      </c>
      <c r="BD5" s="189">
        <f>'---'!BG8</f>
        <v>459</v>
      </c>
      <c r="BE5" s="231">
        <f>'---'!BH8</f>
        <v>133</v>
      </c>
      <c r="BF5" s="397">
        <v>5</v>
      </c>
      <c r="BG5" s="765"/>
      <c r="BH5" s="734"/>
      <c r="BI5" s="734"/>
      <c r="BJ5" s="734"/>
      <c r="BK5" s="734"/>
      <c r="BL5" s="734"/>
    </row>
    <row r="6" spans="1:64" ht="15.75">
      <c r="A6" s="79"/>
      <c r="B6" s="395">
        <v>6</v>
      </c>
      <c r="C6" s="44">
        <v>11</v>
      </c>
      <c r="D6" s="78" t="str">
        <f>'Zákl._ kolo'!CV14</f>
        <v>Honza</v>
      </c>
      <c r="E6" s="10">
        <f>'Zákl._ kolo'!CO14</f>
        <v>24</v>
      </c>
      <c r="F6" s="11">
        <f>'Zákl._ kolo'!CP14</f>
        <v>330</v>
      </c>
      <c r="G6" s="12" t="s">
        <v>14</v>
      </c>
      <c r="H6" s="13">
        <f>'Zákl._ kolo'!CR14</f>
        <v>215</v>
      </c>
      <c r="I6" s="29">
        <f>'Zákl._ kolo'!CS14</f>
        <v>115</v>
      </c>
      <c r="J6" s="397">
        <v>6</v>
      </c>
      <c r="K6" s="296">
        <v>4</v>
      </c>
      <c r="L6" s="502" t="str">
        <f>'2_ kolo'!BC7</f>
        <v>Ondřej</v>
      </c>
      <c r="M6" s="503">
        <f>'2_ kolo'!AV7</f>
        <v>6</v>
      </c>
      <c r="N6" s="504">
        <f>'2_ kolo'!AW7</f>
        <v>115</v>
      </c>
      <c r="O6" s="505" t="s">
        <v>14</v>
      </c>
      <c r="P6" s="506">
        <f>'2_ kolo'!AY7</f>
        <v>137</v>
      </c>
      <c r="Q6" s="507">
        <f>'2_ kolo'!AZ7</f>
        <v>-22</v>
      </c>
      <c r="R6" s="396">
        <v>6</v>
      </c>
      <c r="S6" s="44">
        <v>6</v>
      </c>
      <c r="T6" s="337" t="str">
        <f>'2_ kolo'!BK9</f>
        <v>Honza</v>
      </c>
      <c r="U6" s="19">
        <f>'2_ kolo'!BD9</f>
        <v>28</v>
      </c>
      <c r="V6" s="20">
        <f>'2_ kolo'!BE9</f>
        <v>420</v>
      </c>
      <c r="W6" s="21" t="s">
        <v>14</v>
      </c>
      <c r="X6" s="22">
        <f>'2_ kolo'!BG9</f>
        <v>393</v>
      </c>
      <c r="Y6" s="32">
        <f>'2_ kolo'!BH9</f>
        <v>27</v>
      </c>
      <c r="Z6" s="397">
        <v>6</v>
      </c>
      <c r="AA6" s="155">
        <v>6</v>
      </c>
      <c r="AB6" s="335" t="str">
        <f>'3_ kolo'!BC9</f>
        <v>Honza</v>
      </c>
      <c r="AC6" s="126">
        <f>'3_ kolo'!AV9</f>
        <v>6</v>
      </c>
      <c r="AD6" s="106">
        <f>'3_ kolo'!AW9</f>
        <v>121</v>
      </c>
      <c r="AE6" s="107" t="s">
        <v>14</v>
      </c>
      <c r="AF6" s="108">
        <f>'3_ kolo'!AY9</f>
        <v>123</v>
      </c>
      <c r="AG6" s="127">
        <f>'3_ kolo'!AZ9</f>
        <v>-2</v>
      </c>
      <c r="AH6" s="396">
        <v>6</v>
      </c>
      <c r="AI6" s="44">
        <v>7</v>
      </c>
      <c r="AJ6" s="337" t="str">
        <f>'3_ kolo'!BK10</f>
        <v>Dára</v>
      </c>
      <c r="AK6" s="239">
        <f>'3_ kolo'!BD10</f>
        <v>35</v>
      </c>
      <c r="AL6" s="20">
        <f>'3_ kolo'!BE10</f>
        <v>498</v>
      </c>
      <c r="AM6" s="21" t="s">
        <v>14</v>
      </c>
      <c r="AN6" s="22">
        <f>'3_ kolo'!BG10</f>
        <v>488</v>
      </c>
      <c r="AO6" s="32">
        <f>'3_ kolo'!BH10</f>
        <v>10</v>
      </c>
      <c r="AP6" s="397">
        <v>6</v>
      </c>
      <c r="AQ6" s="155">
        <v>6</v>
      </c>
      <c r="AR6" s="330" t="str">
        <f>'---'!BC9</f>
        <v>Honza</v>
      </c>
      <c r="AS6" s="229">
        <f>'---'!AV9</f>
        <v>0</v>
      </c>
      <c r="AT6" s="114">
        <f>'---'!AW9</f>
        <v>0</v>
      </c>
      <c r="AU6" s="197" t="s">
        <v>14</v>
      </c>
      <c r="AV6" s="116">
        <f>'---'!AY9</f>
        <v>0</v>
      </c>
      <c r="AW6" s="230">
        <f>'---'!AZ9</f>
        <v>0</v>
      </c>
      <c r="AX6" s="396">
        <v>6</v>
      </c>
      <c r="AY6" s="44">
        <v>6</v>
      </c>
      <c r="AZ6" s="331" t="str">
        <f>'---'!BK9</f>
        <v>Honza</v>
      </c>
      <c r="BA6" s="232">
        <f>'---'!BD9</f>
        <v>34</v>
      </c>
      <c r="BB6" s="187">
        <f>'---'!BE9</f>
        <v>541</v>
      </c>
      <c r="BC6" s="190" t="s">
        <v>14</v>
      </c>
      <c r="BD6" s="189">
        <f>'---'!BG9</f>
        <v>516</v>
      </c>
      <c r="BE6" s="231">
        <f>'---'!BH9</f>
        <v>25</v>
      </c>
      <c r="BF6" s="397">
        <v>6</v>
      </c>
      <c r="BG6" s="765"/>
      <c r="BH6" s="734"/>
      <c r="BI6" s="734"/>
      <c r="BJ6" s="734"/>
      <c r="BK6" s="734"/>
      <c r="BL6" s="734"/>
    </row>
    <row r="7" spans="1:64" ht="15.75">
      <c r="A7" s="79"/>
      <c r="B7" s="395">
        <v>7</v>
      </c>
      <c r="C7" s="44">
        <v>10</v>
      </c>
      <c r="D7" s="78" t="str">
        <f>'Zákl._ kolo'!CV13</f>
        <v>Dára</v>
      </c>
      <c r="E7" s="10">
        <f>'Zákl._ kolo'!CO13</f>
        <v>22</v>
      </c>
      <c r="F7" s="11">
        <f>'Zákl._ kolo'!CP13</f>
        <v>283</v>
      </c>
      <c r="G7" s="12" t="s">
        <v>14</v>
      </c>
      <c r="H7" s="13">
        <f>'Zákl._ kolo'!CR13</f>
        <v>214</v>
      </c>
      <c r="I7" s="29">
        <f>'Zákl._ kolo'!CS13</f>
        <v>69</v>
      </c>
      <c r="J7" s="397">
        <v>7</v>
      </c>
      <c r="K7" s="296">
        <v>7</v>
      </c>
      <c r="L7" s="335" t="str">
        <f>'2_ kolo'!BC10</f>
        <v>Dára</v>
      </c>
      <c r="M7" s="126">
        <f>'2_ kolo'!AV10</f>
        <v>4</v>
      </c>
      <c r="N7" s="106">
        <f>'2_ kolo'!AW10</f>
        <v>113</v>
      </c>
      <c r="O7" s="107" t="s">
        <v>14</v>
      </c>
      <c r="P7" s="108">
        <f>'2_ kolo'!AY10</f>
        <v>155</v>
      </c>
      <c r="Q7" s="127">
        <f>'2_ kolo'!AZ10</f>
        <v>-42</v>
      </c>
      <c r="R7" s="396">
        <v>7</v>
      </c>
      <c r="S7" s="44">
        <v>10</v>
      </c>
      <c r="T7" s="508" t="str">
        <f>'2_ kolo'!BK13</f>
        <v>Jirka</v>
      </c>
      <c r="U7" s="19">
        <f>'2_ kolo'!BD13</f>
        <v>27</v>
      </c>
      <c r="V7" s="20">
        <f>'2_ kolo'!BE13</f>
        <v>389</v>
      </c>
      <c r="W7" s="21" t="s">
        <v>14</v>
      </c>
      <c r="X7" s="22">
        <f>'2_ kolo'!BG13</f>
        <v>379</v>
      </c>
      <c r="Y7" s="32">
        <f>'2_ kolo'!BH13</f>
        <v>10</v>
      </c>
      <c r="Z7" s="397">
        <v>7</v>
      </c>
      <c r="AA7" s="155">
        <v>8</v>
      </c>
      <c r="AB7" s="335" t="str">
        <f>'3_ kolo'!BC11</f>
        <v>Tomáš</v>
      </c>
      <c r="AC7" s="126">
        <f>'3_ kolo'!AV11</f>
        <v>5</v>
      </c>
      <c r="AD7" s="106">
        <f>'3_ kolo'!AW11</f>
        <v>106</v>
      </c>
      <c r="AE7" s="107" t="s">
        <v>14</v>
      </c>
      <c r="AF7" s="108">
        <f>'3_ kolo'!AY11</f>
        <v>151</v>
      </c>
      <c r="AG7" s="127">
        <f>'3_ kolo'!AZ11</f>
        <v>-45</v>
      </c>
      <c r="AH7" s="396">
        <v>7</v>
      </c>
      <c r="AI7" s="44">
        <v>6</v>
      </c>
      <c r="AJ7" s="337" t="str">
        <f>'3_ kolo'!BK9</f>
        <v>Honza</v>
      </c>
      <c r="AK7" s="239">
        <f>'3_ kolo'!BD9</f>
        <v>34</v>
      </c>
      <c r="AL7" s="20">
        <f>'3_ kolo'!BE9</f>
        <v>541</v>
      </c>
      <c r="AM7" s="21" t="s">
        <v>14</v>
      </c>
      <c r="AN7" s="22">
        <f>'3_ kolo'!BG9</f>
        <v>516</v>
      </c>
      <c r="AO7" s="32">
        <f>'3_ kolo'!BH9</f>
        <v>25</v>
      </c>
      <c r="AP7" s="397">
        <v>7</v>
      </c>
      <c r="AQ7" s="155">
        <v>7</v>
      </c>
      <c r="AR7" s="330" t="str">
        <f>'---'!BC10</f>
        <v>Dára</v>
      </c>
      <c r="AS7" s="229">
        <f>'---'!AV10</f>
        <v>0</v>
      </c>
      <c r="AT7" s="114">
        <f>'---'!AW10</f>
        <v>0</v>
      </c>
      <c r="AU7" s="197" t="s">
        <v>14</v>
      </c>
      <c r="AV7" s="116">
        <f>'---'!AY10</f>
        <v>0</v>
      </c>
      <c r="AW7" s="230">
        <f>'---'!AZ10</f>
        <v>0</v>
      </c>
      <c r="AX7" s="396">
        <v>7</v>
      </c>
      <c r="AY7" s="44">
        <v>7</v>
      </c>
      <c r="AZ7" s="331" t="str">
        <f>'---'!BK10</f>
        <v>Dára</v>
      </c>
      <c r="BA7" s="232">
        <f>'---'!BD10</f>
        <v>35</v>
      </c>
      <c r="BB7" s="187">
        <f>'---'!BE10</f>
        <v>498</v>
      </c>
      <c r="BC7" s="190" t="s">
        <v>14</v>
      </c>
      <c r="BD7" s="189">
        <f>'---'!BG10</f>
        <v>488</v>
      </c>
      <c r="BE7" s="231">
        <f>'---'!BH10</f>
        <v>10</v>
      </c>
      <c r="BF7" s="397">
        <v>7</v>
      </c>
      <c r="BG7" s="765"/>
      <c r="BH7" s="734"/>
      <c r="BI7" s="734"/>
      <c r="BJ7" s="734"/>
      <c r="BK7" s="734"/>
      <c r="BL7" s="734"/>
    </row>
    <row r="8" spans="1:64" ht="15.75">
      <c r="A8" s="79"/>
      <c r="B8" s="395">
        <v>8</v>
      </c>
      <c r="C8" s="44">
        <v>2</v>
      </c>
      <c r="D8" s="78" t="str">
        <f>'Zákl._ kolo'!CV5</f>
        <v>Tomáš</v>
      </c>
      <c r="E8" s="10">
        <f>'Zákl._ kolo'!CO5</f>
        <v>20</v>
      </c>
      <c r="F8" s="11">
        <f>'Zákl._ kolo'!CP5</f>
        <v>297</v>
      </c>
      <c r="G8" s="12" t="s">
        <v>14</v>
      </c>
      <c r="H8" s="13">
        <f>'Zákl._ kolo'!CR5</f>
        <v>204</v>
      </c>
      <c r="I8" s="29">
        <f>'Zákl._ kolo'!CS5</f>
        <v>93</v>
      </c>
      <c r="J8" s="397">
        <v>8</v>
      </c>
      <c r="K8" s="296">
        <v>6</v>
      </c>
      <c r="L8" s="335" t="str">
        <f>'2_ kolo'!BC9</f>
        <v>Honza</v>
      </c>
      <c r="M8" s="126">
        <f>'2_ kolo'!AV9</f>
        <v>4</v>
      </c>
      <c r="N8" s="106">
        <f>'2_ kolo'!AW9</f>
        <v>90</v>
      </c>
      <c r="O8" s="107" t="s">
        <v>14</v>
      </c>
      <c r="P8" s="108">
        <f>'2_ kolo'!AY9</f>
        <v>178</v>
      </c>
      <c r="Q8" s="127">
        <f>'2_ kolo'!AZ9</f>
        <v>-88</v>
      </c>
      <c r="R8" s="396">
        <v>8</v>
      </c>
      <c r="S8" s="44">
        <v>7</v>
      </c>
      <c r="T8" s="337" t="str">
        <f>'2_ kolo'!BK10</f>
        <v>Dára</v>
      </c>
      <c r="U8" s="19">
        <f>'2_ kolo'!BD10</f>
        <v>26</v>
      </c>
      <c r="V8" s="20">
        <f>'2_ kolo'!BE10</f>
        <v>396</v>
      </c>
      <c r="W8" s="21" t="s">
        <v>14</v>
      </c>
      <c r="X8" s="22">
        <f>'2_ kolo'!BG10</f>
        <v>369</v>
      </c>
      <c r="Y8" s="32">
        <f>'2_ kolo'!BH10</f>
        <v>27</v>
      </c>
      <c r="Z8" s="397">
        <v>8</v>
      </c>
      <c r="AA8" s="155">
        <v>5</v>
      </c>
      <c r="AB8" s="335" t="str">
        <f>'3_ kolo'!BC8</f>
        <v>Romana</v>
      </c>
      <c r="AC8" s="126">
        <f>'3_ kolo'!AV8</f>
        <v>3</v>
      </c>
      <c r="AD8" s="106">
        <f>'3_ kolo'!AW8</f>
        <v>98</v>
      </c>
      <c r="AE8" s="107" t="s">
        <v>14</v>
      </c>
      <c r="AF8" s="108">
        <f>'3_ kolo'!AY8</f>
        <v>148</v>
      </c>
      <c r="AG8" s="127">
        <f>'3_ kolo'!AZ8</f>
        <v>-50</v>
      </c>
      <c r="AH8" s="396">
        <v>8</v>
      </c>
      <c r="AI8" s="44">
        <v>8</v>
      </c>
      <c r="AJ8" s="337" t="str">
        <f>'3_ kolo'!BK11</f>
        <v>Tomáš</v>
      </c>
      <c r="AK8" s="239">
        <f>'3_ kolo'!BD11</f>
        <v>29</v>
      </c>
      <c r="AL8" s="20">
        <f>'3_ kolo'!BE11</f>
        <v>477</v>
      </c>
      <c r="AM8" s="21" t="s">
        <v>14</v>
      </c>
      <c r="AN8" s="22">
        <f>'3_ kolo'!BG11</f>
        <v>524</v>
      </c>
      <c r="AO8" s="32">
        <f>'3_ kolo'!BH11</f>
        <v>-47</v>
      </c>
      <c r="AP8" s="397">
        <v>8</v>
      </c>
      <c r="AQ8" s="155">
        <v>8</v>
      </c>
      <c r="AR8" s="330" t="str">
        <f>'---'!BC11</f>
        <v>Tomáš</v>
      </c>
      <c r="AS8" s="229">
        <f>'---'!AV11</f>
        <v>0</v>
      </c>
      <c r="AT8" s="114">
        <f>'---'!AW11</f>
        <v>0</v>
      </c>
      <c r="AU8" s="197" t="s">
        <v>14</v>
      </c>
      <c r="AV8" s="116">
        <f>'---'!AY11</f>
        <v>0</v>
      </c>
      <c r="AW8" s="230">
        <f>'---'!AZ11</f>
        <v>0</v>
      </c>
      <c r="AX8" s="396">
        <v>8</v>
      </c>
      <c r="AY8" s="44">
        <v>8</v>
      </c>
      <c r="AZ8" s="331" t="str">
        <f>'---'!BK11</f>
        <v>Tomáš</v>
      </c>
      <c r="BA8" s="232">
        <f>'---'!BD11</f>
        <v>29</v>
      </c>
      <c r="BB8" s="187">
        <f>'---'!BE11</f>
        <v>477</v>
      </c>
      <c r="BC8" s="190" t="s">
        <v>14</v>
      </c>
      <c r="BD8" s="189">
        <f>'---'!BG11</f>
        <v>524</v>
      </c>
      <c r="BE8" s="231">
        <f>'---'!BH11</f>
        <v>-47</v>
      </c>
      <c r="BF8" s="397">
        <v>8</v>
      </c>
      <c r="BG8" s="765"/>
    </row>
    <row r="9" spans="1:64" ht="15.75">
      <c r="A9" s="79"/>
      <c r="B9" s="395">
        <v>9</v>
      </c>
      <c r="C9" s="44">
        <v>18</v>
      </c>
      <c r="D9" s="78" t="str">
        <f>'Zákl._ kolo'!CV21</f>
        <v>Siddha</v>
      </c>
      <c r="E9" s="10">
        <f>'Zákl._ kolo'!CO21</f>
        <v>18</v>
      </c>
      <c r="F9" s="11">
        <f>'Zákl._ kolo'!CP21</f>
        <v>255</v>
      </c>
      <c r="G9" s="75" t="s">
        <v>14</v>
      </c>
      <c r="H9" s="13">
        <f>'Zákl._ kolo'!CR21</f>
        <v>184</v>
      </c>
      <c r="I9" s="29">
        <f>'Zákl._ kolo'!CS21</f>
        <v>71</v>
      </c>
      <c r="J9" s="397">
        <v>9</v>
      </c>
      <c r="K9" s="296">
        <v>8</v>
      </c>
      <c r="L9" s="335" t="str">
        <f>'2_ kolo'!BC11</f>
        <v>Tomáš</v>
      </c>
      <c r="M9" s="126">
        <f>'2_ kolo'!AV11</f>
        <v>4</v>
      </c>
      <c r="N9" s="106">
        <f>'2_ kolo'!AW11</f>
        <v>74</v>
      </c>
      <c r="O9" s="107" t="s">
        <v>14</v>
      </c>
      <c r="P9" s="108">
        <f>'2_ kolo'!AY11</f>
        <v>169</v>
      </c>
      <c r="Q9" s="127">
        <f>'2_ kolo'!AZ11</f>
        <v>-95</v>
      </c>
      <c r="R9" s="396">
        <v>9</v>
      </c>
      <c r="S9" s="44">
        <v>8</v>
      </c>
      <c r="T9" s="337" t="str">
        <f>'2_ kolo'!BK11</f>
        <v>Tomáš</v>
      </c>
      <c r="U9" s="19">
        <f>'2_ kolo'!BD11</f>
        <v>24</v>
      </c>
      <c r="V9" s="20">
        <f>'2_ kolo'!BE11</f>
        <v>371</v>
      </c>
      <c r="W9" s="21" t="s">
        <v>14</v>
      </c>
      <c r="X9" s="22">
        <f>'2_ kolo'!BG11</f>
        <v>373</v>
      </c>
      <c r="Y9" s="32">
        <f>'2_ kolo'!BH11</f>
        <v>-2</v>
      </c>
      <c r="Z9" s="397">
        <v>9</v>
      </c>
      <c r="AA9" s="155">
        <v>9</v>
      </c>
      <c r="AB9" s="485" t="str">
        <f>'3_ kolo'!BC12</f>
        <v>Siddha</v>
      </c>
      <c r="AC9" s="486">
        <f>'3_ kolo'!AV12</f>
        <v>0</v>
      </c>
      <c r="AD9" s="487">
        <f>'3_ kolo'!AW12</f>
        <v>0</v>
      </c>
      <c r="AE9" s="488" t="s">
        <v>14</v>
      </c>
      <c r="AF9" s="489">
        <f>'3_ kolo'!AY12</f>
        <v>0</v>
      </c>
      <c r="AG9" s="490">
        <f>'3_ kolo'!AZ12</f>
        <v>0</v>
      </c>
      <c r="AH9" s="396">
        <v>9</v>
      </c>
      <c r="AI9" s="44">
        <v>10</v>
      </c>
      <c r="AJ9" s="337" t="str">
        <f>'3_ kolo'!BK13</f>
        <v>Jirka</v>
      </c>
      <c r="AK9" s="239">
        <f>'3_ kolo'!BD13</f>
        <v>27</v>
      </c>
      <c r="AL9" s="20">
        <f>'3_ kolo'!BE13</f>
        <v>389</v>
      </c>
      <c r="AM9" s="21" t="s">
        <v>14</v>
      </c>
      <c r="AN9" s="22">
        <f>'3_ kolo'!BG13</f>
        <v>379</v>
      </c>
      <c r="AO9" s="32">
        <f>'3_ kolo'!BH13</f>
        <v>10</v>
      </c>
      <c r="AP9" s="397">
        <v>9</v>
      </c>
      <c r="AQ9" s="155">
        <v>9</v>
      </c>
      <c r="AR9" s="330" t="str">
        <f>'---'!BC12</f>
        <v>Siddha</v>
      </c>
      <c r="AS9" s="416">
        <f>'---'!AV12</f>
        <v>0</v>
      </c>
      <c r="AT9" s="114">
        <f>'---'!AW12</f>
        <v>0</v>
      </c>
      <c r="AU9" s="197" t="s">
        <v>14</v>
      </c>
      <c r="AV9" s="116">
        <f>'---'!AY12</f>
        <v>0</v>
      </c>
      <c r="AW9" s="230">
        <f>'---'!AZ12</f>
        <v>0</v>
      </c>
      <c r="AX9" s="396">
        <v>9</v>
      </c>
      <c r="AY9" s="44">
        <v>9</v>
      </c>
      <c r="AZ9" s="331" t="str">
        <f>'---'!BK12</f>
        <v>Siddha</v>
      </c>
      <c r="BA9" s="232">
        <f>'---'!BD12</f>
        <v>18</v>
      </c>
      <c r="BB9" s="187">
        <f>'---'!BE12</f>
        <v>255</v>
      </c>
      <c r="BC9" s="190" t="s">
        <v>14</v>
      </c>
      <c r="BD9" s="189">
        <f>'---'!BG12</f>
        <v>184</v>
      </c>
      <c r="BE9" s="231">
        <f>'---'!BH12</f>
        <v>71</v>
      </c>
      <c r="BF9" s="397">
        <v>9</v>
      </c>
      <c r="BG9" s="765"/>
    </row>
    <row r="10" spans="1:64" ht="15.75">
      <c r="A10" s="79"/>
      <c r="B10" s="395">
        <v>10</v>
      </c>
      <c r="C10" s="44">
        <v>6</v>
      </c>
      <c r="D10" s="78" t="str">
        <f>'Zákl._ kolo'!CV9</f>
        <v>Jirka</v>
      </c>
      <c r="E10" s="10">
        <f>'Zákl._ kolo'!CO9</f>
        <v>18</v>
      </c>
      <c r="F10" s="11">
        <f>'Zákl._ kolo'!CP9</f>
        <v>273</v>
      </c>
      <c r="G10" s="12" t="s">
        <v>14</v>
      </c>
      <c r="H10" s="13">
        <f>'Zákl._ kolo'!CR9</f>
        <v>242</v>
      </c>
      <c r="I10" s="29">
        <f>'Zákl._ kolo'!CS9</f>
        <v>31</v>
      </c>
      <c r="J10" s="397">
        <v>10</v>
      </c>
      <c r="K10" s="296">
        <v>9</v>
      </c>
      <c r="L10" s="485" t="str">
        <f>'2_ kolo'!BC12</f>
        <v>Siddha</v>
      </c>
      <c r="M10" s="587">
        <f>'2_ kolo'!AV12</f>
        <v>0</v>
      </c>
      <c r="N10" s="487">
        <f>'2_ kolo'!AW12</f>
        <v>0</v>
      </c>
      <c r="O10" s="488" t="s">
        <v>14</v>
      </c>
      <c r="P10" s="489">
        <f>'2_ kolo'!AY12</f>
        <v>0</v>
      </c>
      <c r="Q10" s="490">
        <f>'2_ kolo'!AZ12</f>
        <v>0</v>
      </c>
      <c r="R10" s="396">
        <v>10</v>
      </c>
      <c r="S10" s="44">
        <v>9</v>
      </c>
      <c r="T10" s="508" t="str">
        <f>'2_ kolo'!BK12</f>
        <v>Siddha</v>
      </c>
      <c r="U10" s="642">
        <f>'2_ kolo'!BD12</f>
        <v>18</v>
      </c>
      <c r="V10" s="510">
        <f>'2_ kolo'!BE12</f>
        <v>255</v>
      </c>
      <c r="W10" s="511" t="s">
        <v>14</v>
      </c>
      <c r="X10" s="512">
        <f>'2_ kolo'!BG12</f>
        <v>184</v>
      </c>
      <c r="Y10" s="513">
        <f>'2_ kolo'!BH12</f>
        <v>71</v>
      </c>
      <c r="Z10" s="397">
        <v>10</v>
      </c>
      <c r="AA10" s="155">
        <v>10</v>
      </c>
      <c r="AB10" s="485" t="str">
        <f>'3_ kolo'!BC13</f>
        <v>Jirka</v>
      </c>
      <c r="AC10" s="486">
        <f>'3_ kolo'!AV13</f>
        <v>0</v>
      </c>
      <c r="AD10" s="487">
        <f>'3_ kolo'!AW13</f>
        <v>0</v>
      </c>
      <c r="AE10" s="488" t="s">
        <v>14</v>
      </c>
      <c r="AF10" s="489">
        <f>'3_ kolo'!AY13</f>
        <v>0</v>
      </c>
      <c r="AG10" s="490">
        <f>'3_ kolo'!AZ13</f>
        <v>0</v>
      </c>
      <c r="AH10" s="396">
        <v>10</v>
      </c>
      <c r="AI10" s="44">
        <v>9</v>
      </c>
      <c r="AJ10" s="508" t="str">
        <f>'3_ kolo'!BK12</f>
        <v>Siddha</v>
      </c>
      <c r="AK10" s="642">
        <f>'3_ kolo'!BD12</f>
        <v>18</v>
      </c>
      <c r="AL10" s="510">
        <f>'3_ kolo'!BE12</f>
        <v>255</v>
      </c>
      <c r="AM10" s="511" t="s">
        <v>14</v>
      </c>
      <c r="AN10" s="512">
        <f>'3_ kolo'!BG12</f>
        <v>184</v>
      </c>
      <c r="AO10" s="513">
        <f>'3_ kolo'!BH12</f>
        <v>71</v>
      </c>
      <c r="AP10" s="397">
        <v>10</v>
      </c>
      <c r="AQ10" s="155">
        <v>10</v>
      </c>
      <c r="AR10" s="330" t="str">
        <f>'---'!BC13</f>
        <v>Jirka</v>
      </c>
      <c r="AS10" s="229">
        <f>'---'!AV13</f>
        <v>0</v>
      </c>
      <c r="AT10" s="114">
        <f>'---'!AW13</f>
        <v>0</v>
      </c>
      <c r="AU10" s="197" t="s">
        <v>14</v>
      </c>
      <c r="AV10" s="116">
        <f>'---'!AY13</f>
        <v>0</v>
      </c>
      <c r="AW10" s="230">
        <f>'---'!AZ13</f>
        <v>0</v>
      </c>
      <c r="AX10" s="396">
        <v>10</v>
      </c>
      <c r="AY10" s="44">
        <v>10</v>
      </c>
      <c r="AZ10" s="331" t="str">
        <f>'---'!BK13</f>
        <v>Jirka</v>
      </c>
      <c r="BA10" s="232">
        <f>'---'!BD13</f>
        <v>27</v>
      </c>
      <c r="BB10" s="187">
        <f>'---'!BE13</f>
        <v>389</v>
      </c>
      <c r="BC10" s="190" t="s">
        <v>14</v>
      </c>
      <c r="BD10" s="189">
        <f>'---'!BG13</f>
        <v>379</v>
      </c>
      <c r="BE10" s="231">
        <f>'---'!BH13</f>
        <v>10</v>
      </c>
      <c r="BF10" s="397">
        <v>10</v>
      </c>
      <c r="BG10" s="765"/>
    </row>
    <row r="11" spans="1:64" ht="15.75">
      <c r="A11" s="79"/>
      <c r="B11" s="395">
        <v>11</v>
      </c>
      <c r="C11" s="44">
        <v>17</v>
      </c>
      <c r="D11" s="78" t="str">
        <f>'Zákl._ kolo'!CV20</f>
        <v>Manish</v>
      </c>
      <c r="E11" s="10">
        <f>'Zákl._ kolo'!CO20</f>
        <v>14</v>
      </c>
      <c r="F11" s="11">
        <f>'Zákl._ kolo'!CP20</f>
        <v>247</v>
      </c>
      <c r="G11" s="75" t="s">
        <v>14</v>
      </c>
      <c r="H11" s="13">
        <f>'Zákl._ kolo'!CR20</f>
        <v>284</v>
      </c>
      <c r="I11" s="29">
        <f>'Zákl._ kolo'!CS20</f>
        <v>-37</v>
      </c>
      <c r="J11" s="397">
        <v>11</v>
      </c>
      <c r="K11" s="296">
        <v>11</v>
      </c>
      <c r="L11" s="485">
        <f>'2_ kolo'!BC14</f>
        <v>0</v>
      </c>
      <c r="M11" s="486">
        <f>'2_ kolo'!AV14</f>
        <v>0</v>
      </c>
      <c r="N11" s="487">
        <f>'2_ kolo'!AW14</f>
        <v>0</v>
      </c>
      <c r="O11" s="488" t="s">
        <v>14</v>
      </c>
      <c r="P11" s="489">
        <f>'2_ kolo'!AY14</f>
        <v>0</v>
      </c>
      <c r="Q11" s="490">
        <f>'2_ kolo'!AZ14</f>
        <v>0</v>
      </c>
      <c r="R11" s="396">
        <v>11</v>
      </c>
      <c r="S11" s="44">
        <v>11</v>
      </c>
      <c r="T11" s="491">
        <f>'2_ kolo'!BK14</f>
        <v>0</v>
      </c>
      <c r="U11" s="496">
        <f>'2_ kolo'!BD14</f>
        <v>0</v>
      </c>
      <c r="V11" s="492">
        <f>'2_ kolo'!BE14</f>
        <v>0</v>
      </c>
      <c r="W11" s="493" t="s">
        <v>14</v>
      </c>
      <c r="X11" s="494">
        <f>'2_ kolo'!BG14</f>
        <v>0</v>
      </c>
      <c r="Y11" s="495">
        <f>'2_ kolo'!BH14</f>
        <v>0</v>
      </c>
      <c r="Z11" s="397">
        <v>11</v>
      </c>
      <c r="AA11" s="155">
        <v>11</v>
      </c>
      <c r="AB11" s="485">
        <f>'3_ kolo'!BC14</f>
        <v>0</v>
      </c>
      <c r="AC11" s="486">
        <f>'3_ kolo'!AV14</f>
        <v>0</v>
      </c>
      <c r="AD11" s="487">
        <f>'3_ kolo'!AW14</f>
        <v>0</v>
      </c>
      <c r="AE11" s="488" t="s">
        <v>14</v>
      </c>
      <c r="AF11" s="489">
        <f>'3_ kolo'!AY14</f>
        <v>0</v>
      </c>
      <c r="AG11" s="490">
        <f>'3_ kolo'!AZ14</f>
        <v>0</v>
      </c>
      <c r="AH11" s="396">
        <v>11</v>
      </c>
      <c r="AI11" s="44">
        <v>11</v>
      </c>
      <c r="AJ11" s="491">
        <f>'3_ kolo'!BK14</f>
        <v>0</v>
      </c>
      <c r="AK11" s="496">
        <f>'3_ kolo'!BD14</f>
        <v>0</v>
      </c>
      <c r="AL11" s="492">
        <f>'3_ kolo'!BE14</f>
        <v>0</v>
      </c>
      <c r="AM11" s="493" t="s">
        <v>14</v>
      </c>
      <c r="AN11" s="494">
        <f>'3_ kolo'!BG14</f>
        <v>0</v>
      </c>
      <c r="AO11" s="495">
        <f>'3_ kolo'!BH14</f>
        <v>0</v>
      </c>
      <c r="AP11" s="397">
        <v>11</v>
      </c>
      <c r="AQ11" s="155">
        <v>11</v>
      </c>
      <c r="AR11" s="330">
        <f>'---'!BC14</f>
        <v>0</v>
      </c>
      <c r="AS11" s="229">
        <f>'---'!AV14</f>
        <v>0</v>
      </c>
      <c r="AT11" s="114">
        <f>'---'!AW14</f>
        <v>0</v>
      </c>
      <c r="AU11" s="197" t="s">
        <v>14</v>
      </c>
      <c r="AV11" s="116">
        <f>'---'!AY14</f>
        <v>0</v>
      </c>
      <c r="AW11" s="230">
        <f>'---'!AZ14</f>
        <v>0</v>
      </c>
      <c r="AX11" s="396">
        <v>11</v>
      </c>
      <c r="AY11" s="44">
        <v>11</v>
      </c>
      <c r="AZ11" s="331">
        <f>'---'!BK14</f>
        <v>0</v>
      </c>
      <c r="BA11" s="232">
        <f>'---'!BD14</f>
        <v>0</v>
      </c>
      <c r="BB11" s="187">
        <f>'---'!BE14</f>
        <v>0</v>
      </c>
      <c r="BC11" s="190" t="s">
        <v>14</v>
      </c>
      <c r="BD11" s="189">
        <f>'---'!BG14</f>
        <v>0</v>
      </c>
      <c r="BE11" s="231">
        <f>'---'!BH14</f>
        <v>0</v>
      </c>
      <c r="BF11" s="397">
        <v>11</v>
      </c>
      <c r="BG11" s="765"/>
    </row>
    <row r="12" spans="1:64" ht="15.75">
      <c r="A12" s="79"/>
      <c r="B12" s="395">
        <v>12</v>
      </c>
      <c r="C12" s="44">
        <v>8</v>
      </c>
      <c r="D12" s="78" t="str">
        <f>'Zákl._ kolo'!CV11</f>
        <v>Adrian</v>
      </c>
      <c r="E12" s="10">
        <f>'Zákl._ kolo'!CO11</f>
        <v>12</v>
      </c>
      <c r="F12" s="11">
        <f>'Zákl._ kolo'!CP11</f>
        <v>211</v>
      </c>
      <c r="G12" s="12" t="s">
        <v>14</v>
      </c>
      <c r="H12" s="13">
        <f>'Zákl._ kolo'!CR11</f>
        <v>291</v>
      </c>
      <c r="I12" s="29">
        <f>'Zákl._ kolo'!CS11</f>
        <v>-80</v>
      </c>
      <c r="J12" s="397">
        <v>12</v>
      </c>
      <c r="K12" s="296">
        <v>12</v>
      </c>
      <c r="L12" s="330">
        <f>'2_ kolo'!BC15</f>
        <v>0</v>
      </c>
      <c r="M12" s="229">
        <f>'2_ kolo'!AV15</f>
        <v>0</v>
      </c>
      <c r="N12" s="114">
        <f>'2_ kolo'!AW15</f>
        <v>0</v>
      </c>
      <c r="O12" s="197" t="s">
        <v>14</v>
      </c>
      <c r="P12" s="116">
        <f>'2_ kolo'!AY15</f>
        <v>0</v>
      </c>
      <c r="Q12" s="230">
        <f>'2_ kolo'!AZ15</f>
        <v>0</v>
      </c>
      <c r="R12" s="396">
        <v>12</v>
      </c>
      <c r="S12" s="44">
        <v>12</v>
      </c>
      <c r="T12" s="331">
        <f>'2_ kolo'!BK15</f>
        <v>0</v>
      </c>
      <c r="U12" s="232">
        <f>'2_ kolo'!BD15</f>
        <v>0</v>
      </c>
      <c r="V12" s="233">
        <f>'2_ kolo'!BE15</f>
        <v>0</v>
      </c>
      <c r="W12" s="234" t="s">
        <v>14</v>
      </c>
      <c r="X12" s="235">
        <f>'2_ kolo'!BG15</f>
        <v>0</v>
      </c>
      <c r="Y12" s="236">
        <f>'2_ kolo'!BH15</f>
        <v>0</v>
      </c>
      <c r="Z12" s="397">
        <v>12</v>
      </c>
      <c r="AA12" s="155">
        <v>12</v>
      </c>
      <c r="AB12" s="330">
        <f>'3_ kolo'!BC15</f>
        <v>0</v>
      </c>
      <c r="AC12" s="229">
        <f>'3_ kolo'!AV15</f>
        <v>0</v>
      </c>
      <c r="AD12" s="114">
        <f>'3_ kolo'!AW15</f>
        <v>0</v>
      </c>
      <c r="AE12" s="197" t="s">
        <v>14</v>
      </c>
      <c r="AF12" s="116">
        <f>'3_ kolo'!AY15</f>
        <v>0</v>
      </c>
      <c r="AG12" s="230">
        <f>'3_ kolo'!AZ15</f>
        <v>0</v>
      </c>
      <c r="AH12" s="396">
        <v>12</v>
      </c>
      <c r="AI12" s="44">
        <v>12</v>
      </c>
      <c r="AJ12" s="331">
        <f>'3_ kolo'!BK15</f>
        <v>0</v>
      </c>
      <c r="AK12" s="232">
        <f>'3_ kolo'!BD15</f>
        <v>0</v>
      </c>
      <c r="AL12" s="187">
        <f>'3_ kolo'!BE15</f>
        <v>0</v>
      </c>
      <c r="AM12" s="190" t="s">
        <v>14</v>
      </c>
      <c r="AN12" s="189">
        <f>'3_ kolo'!BG15</f>
        <v>0</v>
      </c>
      <c r="AO12" s="231">
        <f>'3_ kolo'!BH15</f>
        <v>0</v>
      </c>
      <c r="AP12" s="397">
        <v>12</v>
      </c>
      <c r="AQ12" s="155">
        <v>12</v>
      </c>
      <c r="AR12" s="330">
        <f>'---'!BC15</f>
        <v>0</v>
      </c>
      <c r="AS12" s="229">
        <f>'---'!AV15</f>
        <v>0</v>
      </c>
      <c r="AT12" s="114">
        <f>'---'!AW15</f>
        <v>0</v>
      </c>
      <c r="AU12" s="197" t="s">
        <v>14</v>
      </c>
      <c r="AV12" s="116">
        <f>'---'!AY15</f>
        <v>0</v>
      </c>
      <c r="AW12" s="230">
        <f>'---'!AZ15</f>
        <v>0</v>
      </c>
      <c r="AX12" s="396">
        <v>12</v>
      </c>
      <c r="AY12" s="44">
        <v>12</v>
      </c>
      <c r="AZ12" s="331">
        <f>'---'!BK15</f>
        <v>0</v>
      </c>
      <c r="BA12" s="232">
        <f>'---'!BD15</f>
        <v>0</v>
      </c>
      <c r="BB12" s="187">
        <f>'---'!BE15</f>
        <v>0</v>
      </c>
      <c r="BC12" s="190" t="s">
        <v>14</v>
      </c>
      <c r="BD12" s="189">
        <f>'---'!BG15</f>
        <v>0</v>
      </c>
      <c r="BE12" s="231">
        <f>'---'!BH15</f>
        <v>0</v>
      </c>
      <c r="BF12" s="397">
        <v>12</v>
      </c>
      <c r="BG12" s="765"/>
    </row>
    <row r="13" spans="1:64" ht="15.75">
      <c r="A13" s="79"/>
      <c r="B13" s="395">
        <v>13</v>
      </c>
      <c r="C13" s="44">
        <v>14</v>
      </c>
      <c r="D13" s="78" t="str">
        <f>'Zákl._ kolo'!CV17</f>
        <v>Michal</v>
      </c>
      <c r="E13" s="10">
        <f>'Zákl._ kolo'!CO17</f>
        <v>8</v>
      </c>
      <c r="F13" s="11">
        <f>'Zákl._ kolo'!CP17</f>
        <v>175</v>
      </c>
      <c r="G13" s="75" t="s">
        <v>14</v>
      </c>
      <c r="H13" s="13">
        <f>'Zákl._ kolo'!CR17</f>
        <v>334</v>
      </c>
      <c r="I13" s="29">
        <f>'Zákl._ kolo'!CS17</f>
        <v>-159</v>
      </c>
      <c r="J13" s="397">
        <v>13</v>
      </c>
      <c r="K13" s="296">
        <v>13</v>
      </c>
      <c r="L13" s="485">
        <f>'2_ kolo'!BC16</f>
        <v>0</v>
      </c>
      <c r="M13" s="229">
        <f>'2_ kolo'!AV16</f>
        <v>0</v>
      </c>
      <c r="N13" s="114">
        <f>'2_ kolo'!AW16</f>
        <v>0</v>
      </c>
      <c r="O13" s="201" t="s">
        <v>14</v>
      </c>
      <c r="P13" s="116">
        <f>'2_ kolo'!AY16</f>
        <v>0</v>
      </c>
      <c r="Q13" s="230">
        <f>'2_ kolo'!AZ16</f>
        <v>0</v>
      </c>
      <c r="R13" s="396">
        <v>13</v>
      </c>
      <c r="S13" s="44">
        <v>13</v>
      </c>
      <c r="T13" s="331">
        <f>'2_ kolo'!BK16</f>
        <v>0</v>
      </c>
      <c r="U13" s="232">
        <f>'2_ kolo'!BD16</f>
        <v>0</v>
      </c>
      <c r="V13" s="233">
        <f>'2_ kolo'!BE16</f>
        <v>0</v>
      </c>
      <c r="W13" s="237" t="s">
        <v>14</v>
      </c>
      <c r="X13" s="235">
        <f>'2_ kolo'!BG16</f>
        <v>0</v>
      </c>
      <c r="Y13" s="236">
        <f>'2_ kolo'!BH16</f>
        <v>0</v>
      </c>
      <c r="Z13" s="397">
        <v>13</v>
      </c>
      <c r="AA13" s="155">
        <v>13</v>
      </c>
      <c r="AB13" s="330">
        <f>'3_ kolo'!BC16</f>
        <v>0</v>
      </c>
      <c r="AC13" s="229">
        <f>'3_ kolo'!AV16</f>
        <v>0</v>
      </c>
      <c r="AD13" s="114">
        <f>'3_ kolo'!AW16</f>
        <v>0</v>
      </c>
      <c r="AE13" s="201" t="s">
        <v>14</v>
      </c>
      <c r="AF13" s="116">
        <f>'3_ kolo'!AY16</f>
        <v>0</v>
      </c>
      <c r="AG13" s="230">
        <f>'3_ kolo'!AZ16</f>
        <v>0</v>
      </c>
      <c r="AH13" s="396">
        <v>13</v>
      </c>
      <c r="AI13" s="44">
        <v>13</v>
      </c>
      <c r="AJ13" s="331">
        <f>'3_ kolo'!BK16</f>
        <v>0</v>
      </c>
      <c r="AK13" s="232">
        <f>'3_ kolo'!BD16</f>
        <v>0</v>
      </c>
      <c r="AL13" s="187">
        <f>'3_ kolo'!BE16</f>
        <v>0</v>
      </c>
      <c r="AM13" s="190" t="s">
        <v>14</v>
      </c>
      <c r="AN13" s="189">
        <f>'3_ kolo'!BG16</f>
        <v>0</v>
      </c>
      <c r="AO13" s="231">
        <f>'3_ kolo'!BH16</f>
        <v>0</v>
      </c>
      <c r="AP13" s="397">
        <v>13</v>
      </c>
      <c r="AQ13" s="155">
        <v>13</v>
      </c>
      <c r="AR13" s="330">
        <f>'---'!BC16</f>
        <v>0</v>
      </c>
      <c r="AS13" s="229">
        <f>'---'!AV16</f>
        <v>0</v>
      </c>
      <c r="AT13" s="114">
        <f>'---'!AW16</f>
        <v>0</v>
      </c>
      <c r="AU13" s="197" t="s">
        <v>14</v>
      </c>
      <c r="AV13" s="116">
        <f>'---'!AY16</f>
        <v>0</v>
      </c>
      <c r="AW13" s="230">
        <f>'---'!AZ16</f>
        <v>0</v>
      </c>
      <c r="AX13" s="396">
        <v>13</v>
      </c>
      <c r="AY13" s="44">
        <v>13</v>
      </c>
      <c r="AZ13" s="331">
        <f>'---'!BK16</f>
        <v>0</v>
      </c>
      <c r="BA13" s="232">
        <f>'---'!BD16</f>
        <v>0</v>
      </c>
      <c r="BB13" s="187">
        <f>'---'!BE16</f>
        <v>0</v>
      </c>
      <c r="BC13" s="190" t="s">
        <v>14</v>
      </c>
      <c r="BD13" s="189">
        <f>'---'!BG16</f>
        <v>0</v>
      </c>
      <c r="BE13" s="231">
        <f>'---'!BH16</f>
        <v>0</v>
      </c>
      <c r="BF13" s="397">
        <v>13</v>
      </c>
      <c r="BG13" s="765"/>
    </row>
    <row r="14" spans="1:64" ht="15.75">
      <c r="A14" s="79"/>
      <c r="B14" s="395">
        <v>14</v>
      </c>
      <c r="C14" s="44">
        <v>16</v>
      </c>
      <c r="D14" s="78" t="str">
        <f>'Zákl._ kolo'!CV19</f>
        <v>Aleš</v>
      </c>
      <c r="E14" s="10">
        <f>'Zákl._ kolo'!CO19</f>
        <v>8</v>
      </c>
      <c r="F14" s="11">
        <f>'Zákl._ kolo'!CP19</f>
        <v>141</v>
      </c>
      <c r="G14" s="75" t="s">
        <v>14</v>
      </c>
      <c r="H14" s="13">
        <f>'Zákl._ kolo'!CR19</f>
        <v>336</v>
      </c>
      <c r="I14" s="29">
        <f>'Zákl._ kolo'!CS19</f>
        <v>-195</v>
      </c>
      <c r="J14" s="397">
        <v>14</v>
      </c>
      <c r="K14" s="296">
        <v>14</v>
      </c>
      <c r="L14" s="330">
        <f>'2_ kolo'!BC17</f>
        <v>0</v>
      </c>
      <c r="M14" s="229">
        <f>'2_ kolo'!AV17</f>
        <v>0</v>
      </c>
      <c r="N14" s="114">
        <f>'2_ kolo'!AW17</f>
        <v>0</v>
      </c>
      <c r="O14" s="201" t="s">
        <v>14</v>
      </c>
      <c r="P14" s="116">
        <f>'2_ kolo'!AY17</f>
        <v>0</v>
      </c>
      <c r="Q14" s="230">
        <f>'2_ kolo'!AZ17</f>
        <v>0</v>
      </c>
      <c r="R14" s="396">
        <v>14</v>
      </c>
      <c r="S14" s="44">
        <v>14</v>
      </c>
      <c r="T14" s="331">
        <f>'2_ kolo'!BK17</f>
        <v>0</v>
      </c>
      <c r="U14" s="232">
        <f>'2_ kolo'!BD17</f>
        <v>0</v>
      </c>
      <c r="V14" s="233">
        <f>'2_ kolo'!BE17</f>
        <v>0</v>
      </c>
      <c r="W14" s="237" t="s">
        <v>14</v>
      </c>
      <c r="X14" s="235">
        <f>'2_ kolo'!BG17</f>
        <v>0</v>
      </c>
      <c r="Y14" s="236">
        <f>'2_ kolo'!BH17</f>
        <v>0</v>
      </c>
      <c r="Z14" s="397">
        <v>14</v>
      </c>
      <c r="AA14" s="155">
        <v>14</v>
      </c>
      <c r="AB14" s="330">
        <f>'3_ kolo'!BC17</f>
        <v>0</v>
      </c>
      <c r="AC14" s="229">
        <f>'3_ kolo'!AV17</f>
        <v>0</v>
      </c>
      <c r="AD14" s="114">
        <f>'3_ kolo'!AW17</f>
        <v>0</v>
      </c>
      <c r="AE14" s="201" t="s">
        <v>14</v>
      </c>
      <c r="AF14" s="116">
        <f>'3_ kolo'!AY17</f>
        <v>0</v>
      </c>
      <c r="AG14" s="230">
        <f>'3_ kolo'!AZ17</f>
        <v>0</v>
      </c>
      <c r="AH14" s="396">
        <v>14</v>
      </c>
      <c r="AI14" s="44">
        <v>14</v>
      </c>
      <c r="AJ14" s="331">
        <f>'3_ kolo'!BK17</f>
        <v>0</v>
      </c>
      <c r="AK14" s="232">
        <f>'3_ kolo'!BD17</f>
        <v>0</v>
      </c>
      <c r="AL14" s="187">
        <f>'3_ kolo'!BE17</f>
        <v>0</v>
      </c>
      <c r="AM14" s="190" t="s">
        <v>14</v>
      </c>
      <c r="AN14" s="189">
        <f>'3_ kolo'!BG17</f>
        <v>0</v>
      </c>
      <c r="AO14" s="231">
        <f>'3_ kolo'!BH17</f>
        <v>0</v>
      </c>
      <c r="AP14" s="397">
        <v>14</v>
      </c>
      <c r="AQ14" s="155">
        <v>14</v>
      </c>
      <c r="AR14" s="330">
        <f>'---'!BC17</f>
        <v>0</v>
      </c>
      <c r="AS14" s="229">
        <f>'---'!AV17</f>
        <v>0</v>
      </c>
      <c r="AT14" s="114">
        <f>'---'!AW17</f>
        <v>0</v>
      </c>
      <c r="AU14" s="197" t="s">
        <v>14</v>
      </c>
      <c r="AV14" s="116">
        <f>'---'!AY17</f>
        <v>0</v>
      </c>
      <c r="AW14" s="230">
        <f>'---'!AZ17</f>
        <v>0</v>
      </c>
      <c r="AX14" s="396">
        <v>14</v>
      </c>
      <c r="AY14" s="44">
        <v>14</v>
      </c>
      <c r="AZ14" s="331">
        <f>'---'!BK17</f>
        <v>0</v>
      </c>
      <c r="BA14" s="232">
        <f>'---'!BD17</f>
        <v>0</v>
      </c>
      <c r="BB14" s="187">
        <f>'---'!BE17</f>
        <v>0</v>
      </c>
      <c r="BC14" s="190" t="s">
        <v>14</v>
      </c>
      <c r="BD14" s="189">
        <f>'---'!BG17</f>
        <v>0</v>
      </c>
      <c r="BE14" s="231">
        <f>'---'!BH17</f>
        <v>0</v>
      </c>
      <c r="BF14" s="397">
        <v>14</v>
      </c>
      <c r="BG14" s="765"/>
    </row>
    <row r="15" spans="1:64" ht="16.5" thickBot="1">
      <c r="A15" s="79"/>
      <c r="B15" s="395">
        <v>15</v>
      </c>
      <c r="C15" s="44">
        <v>9</v>
      </c>
      <c r="D15" s="78" t="str">
        <f>'Zákl._ kolo'!CV12</f>
        <v>Zdeňka</v>
      </c>
      <c r="E15" s="10">
        <f>'Zákl._ kolo'!CO12</f>
        <v>6</v>
      </c>
      <c r="F15" s="11">
        <f>'Zákl._ kolo'!CP12</f>
        <v>143</v>
      </c>
      <c r="G15" s="514" t="s">
        <v>14</v>
      </c>
      <c r="H15" s="13">
        <f>'Zákl._ kolo'!CR12</f>
        <v>364</v>
      </c>
      <c r="I15" s="29">
        <f>'Zákl._ kolo'!CS12</f>
        <v>-221</v>
      </c>
      <c r="J15" s="397">
        <v>15</v>
      </c>
      <c r="K15" s="297">
        <v>15</v>
      </c>
      <c r="L15" s="332">
        <f>'2_ kolo'!BC18</f>
        <v>0</v>
      </c>
      <c r="M15" s="128">
        <f>'2_ kolo'!AV18</f>
        <v>0</v>
      </c>
      <c r="N15" s="129">
        <f>'2_ kolo'!AW18</f>
        <v>0</v>
      </c>
      <c r="O15" s="115" t="s">
        <v>14</v>
      </c>
      <c r="P15" s="130">
        <f>'2_ kolo'!AY18</f>
        <v>0</v>
      </c>
      <c r="Q15" s="131">
        <f>'2_ kolo'!AZ18</f>
        <v>0</v>
      </c>
      <c r="R15" s="396">
        <v>15</v>
      </c>
      <c r="S15" s="45">
        <v>15</v>
      </c>
      <c r="T15" s="333">
        <f>'2_ kolo'!BK18</f>
        <v>0</v>
      </c>
      <c r="U15" s="69">
        <f>'2_ kolo'!BD18</f>
        <v>0</v>
      </c>
      <c r="V15" s="71">
        <f>'2_ kolo'!BE18</f>
        <v>0</v>
      </c>
      <c r="W15" s="70" t="s">
        <v>14</v>
      </c>
      <c r="X15" s="72">
        <f>'2_ kolo'!BG18</f>
        <v>0</v>
      </c>
      <c r="Y15" s="73">
        <f>'2_ kolo'!BH18</f>
        <v>0</v>
      </c>
      <c r="Z15" s="397">
        <v>15</v>
      </c>
      <c r="AA15" s="156">
        <v>15</v>
      </c>
      <c r="AB15" s="332">
        <f>'3_ kolo'!BC18</f>
        <v>0</v>
      </c>
      <c r="AC15" s="128">
        <f>'3_ kolo'!AV18</f>
        <v>0</v>
      </c>
      <c r="AD15" s="129">
        <f>'3_ kolo'!AW18</f>
        <v>0</v>
      </c>
      <c r="AE15" s="115" t="s">
        <v>14</v>
      </c>
      <c r="AF15" s="130">
        <f>'3_ kolo'!AY18</f>
        <v>0</v>
      </c>
      <c r="AG15" s="131">
        <f>'3_ kolo'!AZ18</f>
        <v>0</v>
      </c>
      <c r="AH15" s="396">
        <v>15</v>
      </c>
      <c r="AI15" s="45">
        <v>15</v>
      </c>
      <c r="AJ15" s="333">
        <f>'3_ kolo'!BK18</f>
        <v>0</v>
      </c>
      <c r="AK15" s="69">
        <f>'3_ kolo'!BD18</f>
        <v>0</v>
      </c>
      <c r="AL15" s="71">
        <f>'3_ kolo'!BE18</f>
        <v>0</v>
      </c>
      <c r="AM15" s="238" t="s">
        <v>14</v>
      </c>
      <c r="AN15" s="72">
        <f>'3_ kolo'!BG18</f>
        <v>0</v>
      </c>
      <c r="AO15" s="73">
        <f>'3_ kolo'!BH18</f>
        <v>0</v>
      </c>
      <c r="AP15" s="397">
        <v>15</v>
      </c>
      <c r="AQ15" s="156">
        <v>15</v>
      </c>
      <c r="AR15" s="332">
        <f>'---'!BC18</f>
        <v>0</v>
      </c>
      <c r="AS15" s="128">
        <f>'---'!AV18</f>
        <v>0</v>
      </c>
      <c r="AT15" s="129">
        <f>'---'!AW18</f>
        <v>0</v>
      </c>
      <c r="AU15" s="247" t="s">
        <v>14</v>
      </c>
      <c r="AV15" s="130">
        <f>'---'!AY18</f>
        <v>0</v>
      </c>
      <c r="AW15" s="131">
        <f>'---'!AZ18</f>
        <v>0</v>
      </c>
      <c r="AX15" s="396">
        <v>15</v>
      </c>
      <c r="AY15" s="45">
        <v>15</v>
      </c>
      <c r="AZ15" s="333">
        <f>'---'!BK18</f>
        <v>0</v>
      </c>
      <c r="BA15" s="69">
        <f>'---'!BD18</f>
        <v>0</v>
      </c>
      <c r="BB15" s="71">
        <f>'---'!BE18</f>
        <v>0</v>
      </c>
      <c r="BC15" s="238" t="s">
        <v>14</v>
      </c>
      <c r="BD15" s="72">
        <f>'---'!BG18</f>
        <v>0</v>
      </c>
      <c r="BE15" s="73">
        <f>'---'!BH18</f>
        <v>0</v>
      </c>
      <c r="BF15" s="397">
        <v>15</v>
      </c>
      <c r="BG15" s="765"/>
    </row>
    <row r="16" spans="1:64" ht="18.75" thickTop="1">
      <c r="A16" s="33"/>
      <c r="B16" s="395">
        <v>16</v>
      </c>
      <c r="C16" s="44">
        <v>12</v>
      </c>
      <c r="D16" s="78" t="str">
        <f>'Zákl._ kolo'!CV15</f>
        <v>Alžběta</v>
      </c>
      <c r="E16" s="10">
        <f>'Zákl._ kolo'!CO15</f>
        <v>6</v>
      </c>
      <c r="F16" s="11">
        <f>'Zákl._ kolo'!CP15</f>
        <v>119</v>
      </c>
      <c r="G16" s="12" t="s">
        <v>14</v>
      </c>
      <c r="H16" s="13">
        <f>'Zákl._ kolo'!CR15</f>
        <v>344</v>
      </c>
      <c r="I16" s="29">
        <f>'Zákl._ kolo'!CS15</f>
        <v>-225</v>
      </c>
      <c r="K16" s="132" t="s">
        <v>36</v>
      </c>
      <c r="AA16" s="132" t="s">
        <v>44</v>
      </c>
      <c r="AQ16" s="132" t="s">
        <v>52</v>
      </c>
    </row>
    <row r="17" spans="1:64" ht="18.75" thickBot="1">
      <c r="B17" s="395">
        <v>17</v>
      </c>
      <c r="C17" s="44">
        <v>15</v>
      </c>
      <c r="D17" s="78" t="str">
        <f>'Zákl._ kolo'!CV18</f>
        <v>Monika</v>
      </c>
      <c r="E17" s="10">
        <f>'Zákl._ kolo'!CO18</f>
        <v>2</v>
      </c>
      <c r="F17" s="11">
        <f>'Zákl._ kolo'!CP18</f>
        <v>108</v>
      </c>
      <c r="G17" s="75" t="s">
        <v>14</v>
      </c>
      <c r="H17" s="13">
        <f>'Zákl._ kolo'!CR18</f>
        <v>385</v>
      </c>
      <c r="I17" s="29">
        <f>'Zákl._ kolo'!CS18</f>
        <v>-277</v>
      </c>
      <c r="J17" s="241"/>
      <c r="K17" s="245"/>
      <c r="L17" s="245"/>
      <c r="M17" s="245"/>
      <c r="N17" s="246" t="s">
        <v>37</v>
      </c>
      <c r="O17" s="245"/>
      <c r="P17" s="245"/>
      <c r="Q17" s="245"/>
      <c r="R17" s="242"/>
      <c r="S17" s="245"/>
      <c r="T17" s="245"/>
      <c r="U17" s="245"/>
      <c r="V17" s="245"/>
      <c r="W17" s="245"/>
      <c r="X17" s="245"/>
      <c r="Y17" s="245"/>
      <c r="Z17" s="242"/>
      <c r="AA17" s="245"/>
      <c r="AB17" s="245"/>
      <c r="AC17" s="245"/>
      <c r="AD17" s="246" t="s">
        <v>46</v>
      </c>
      <c r="AE17" s="245"/>
      <c r="AF17" s="245"/>
      <c r="AG17" s="245"/>
      <c r="AH17" s="242"/>
      <c r="AI17" s="245"/>
      <c r="AJ17" s="245"/>
      <c r="AK17" s="245"/>
      <c r="AL17" s="245"/>
      <c r="AM17" s="245"/>
      <c r="AN17" s="245"/>
      <c r="AO17" s="245"/>
      <c r="AP17" s="242"/>
      <c r="AQ17" s="245"/>
      <c r="AR17" s="245"/>
      <c r="AS17" s="245"/>
      <c r="AT17" s="246" t="s">
        <v>53</v>
      </c>
      <c r="AU17" s="245"/>
      <c r="AV17" s="245"/>
      <c r="AW17" s="245"/>
      <c r="AX17" s="242"/>
      <c r="AY17" s="245"/>
      <c r="AZ17" s="245"/>
      <c r="BA17" s="245"/>
      <c r="BB17" s="245"/>
      <c r="BC17" s="245"/>
      <c r="BD17" s="245"/>
      <c r="BE17" s="245"/>
      <c r="BF17" s="242"/>
      <c r="BG17" s="242"/>
      <c r="BH17" s="242"/>
      <c r="BI17" s="242"/>
      <c r="BJ17" s="242"/>
      <c r="BK17" s="242"/>
    </row>
    <row r="18" spans="1:64" ht="16.5" customHeight="1" thickTop="1" thickBot="1">
      <c r="A18" s="34"/>
      <c r="B18" s="395">
        <v>18</v>
      </c>
      <c r="C18" s="44">
        <v>19</v>
      </c>
      <c r="D18" s="78" t="str">
        <f>'Zákl._ kolo'!CV22</f>
        <v>Jacky</v>
      </c>
      <c r="E18" s="10">
        <f>'Zákl._ kolo'!CO22</f>
        <v>2</v>
      </c>
      <c r="F18" s="11">
        <f>'Zákl._ kolo'!CP22</f>
        <v>74</v>
      </c>
      <c r="G18" s="75" t="s">
        <v>14</v>
      </c>
      <c r="H18" s="13">
        <f>'Zákl._ kolo'!CR22</f>
        <v>417</v>
      </c>
      <c r="I18" s="29">
        <f>'Zákl._ kolo'!CS22</f>
        <v>-343</v>
      </c>
      <c r="J18" s="397">
        <v>1</v>
      </c>
      <c r="K18" s="273">
        <v>1</v>
      </c>
      <c r="L18" s="338" t="str">
        <f>'2_ kolo'!BC23</f>
        <v>Manish</v>
      </c>
      <c r="M18" s="274">
        <f>'2_ kolo'!AV23</f>
        <v>14</v>
      </c>
      <c r="N18" s="275">
        <f>'2_ kolo'!AW23</f>
        <v>172</v>
      </c>
      <c r="O18" s="276" t="s">
        <v>14</v>
      </c>
      <c r="P18" s="277">
        <f>'2_ kolo'!AY23</f>
        <v>50</v>
      </c>
      <c r="Q18" s="278">
        <f>'2_ kolo'!AZ23</f>
        <v>122</v>
      </c>
      <c r="R18" s="396">
        <v>16</v>
      </c>
      <c r="S18" s="46">
        <v>1</v>
      </c>
      <c r="T18" s="336" t="str">
        <f>'2_ kolo'!BK23</f>
        <v>Manish</v>
      </c>
      <c r="U18" s="38">
        <f>'2_ kolo'!BD23</f>
        <v>28</v>
      </c>
      <c r="V18" s="39">
        <f>'2_ kolo'!BE23</f>
        <v>419</v>
      </c>
      <c r="W18" s="40" t="s">
        <v>14</v>
      </c>
      <c r="X18" s="41">
        <f>'2_ kolo'!BG23</f>
        <v>334</v>
      </c>
      <c r="Y18" s="42">
        <f>'2_ kolo'!BH23</f>
        <v>85</v>
      </c>
      <c r="Z18" s="397">
        <v>1</v>
      </c>
      <c r="AA18" s="157">
        <v>3</v>
      </c>
      <c r="AB18" s="341" t="str">
        <f>'3_ kolo'!BC25</f>
        <v>Michal</v>
      </c>
      <c r="AC18" s="610">
        <f>'3_ kolo'!AV25</f>
        <v>5</v>
      </c>
      <c r="AD18" s="217">
        <f>'3_ kolo'!AW25</f>
        <v>50</v>
      </c>
      <c r="AE18" s="218" t="s">
        <v>14</v>
      </c>
      <c r="AF18" s="219">
        <f>'3_ kolo'!AY25</f>
        <v>44</v>
      </c>
      <c r="AG18" s="220">
        <f>'3_ kolo'!AZ25</f>
        <v>6</v>
      </c>
      <c r="AH18" s="396">
        <v>16</v>
      </c>
      <c r="AI18" s="46">
        <v>1</v>
      </c>
      <c r="AJ18" s="336" t="str">
        <f>'3_ kolo'!BK23</f>
        <v>Manish</v>
      </c>
      <c r="AK18" s="240">
        <f>'3_ kolo'!BD23</f>
        <v>28</v>
      </c>
      <c r="AL18" s="39">
        <f>'3_ kolo'!BE23</f>
        <v>419</v>
      </c>
      <c r="AM18" s="40" t="s">
        <v>14</v>
      </c>
      <c r="AN18" s="41">
        <f>'3_ kolo'!BG23</f>
        <v>334</v>
      </c>
      <c r="AO18" s="42">
        <f>'3_ kolo'!BH23</f>
        <v>85</v>
      </c>
      <c r="AP18" s="397">
        <v>1</v>
      </c>
      <c r="AQ18" s="157">
        <v>1</v>
      </c>
      <c r="AR18" s="423" t="str">
        <f>'---'!BC23</f>
        <v>Manish</v>
      </c>
      <c r="AS18" s="424">
        <f>'---'!AV23</f>
        <v>0</v>
      </c>
      <c r="AT18" s="425">
        <f>'---'!AW23</f>
        <v>0</v>
      </c>
      <c r="AU18" s="426" t="s">
        <v>14</v>
      </c>
      <c r="AV18" s="427">
        <f>'---'!AY23</f>
        <v>0</v>
      </c>
      <c r="AW18" s="428">
        <f>'---'!AZ23</f>
        <v>0</v>
      </c>
      <c r="AX18" s="396">
        <v>16</v>
      </c>
      <c r="AY18" s="46">
        <v>1</v>
      </c>
      <c r="AZ18" s="417" t="str">
        <f>'---'!BK23</f>
        <v>Manish</v>
      </c>
      <c r="BA18" s="418">
        <f>'---'!BD23</f>
        <v>28</v>
      </c>
      <c r="BB18" s="419">
        <f>'---'!BE23</f>
        <v>419</v>
      </c>
      <c r="BC18" s="420" t="s">
        <v>14</v>
      </c>
      <c r="BD18" s="421">
        <f>'---'!BG23</f>
        <v>334</v>
      </c>
      <c r="BE18" s="422">
        <f>'---'!BH23</f>
        <v>85</v>
      </c>
      <c r="BF18" s="397">
        <v>1</v>
      </c>
      <c r="BG18" s="766" t="s">
        <v>61</v>
      </c>
    </row>
    <row r="19" spans="1:64" ht="15.75" customHeight="1" thickTop="1">
      <c r="A19" s="324">
        <v>1</v>
      </c>
      <c r="B19" s="395">
        <v>19</v>
      </c>
      <c r="C19" s="44">
        <v>13</v>
      </c>
      <c r="D19" s="639" t="str">
        <f>'Zákl._ kolo'!CV16</f>
        <v>Šéfík</v>
      </c>
      <c r="E19" s="640">
        <f>'Zákl._ kolo'!CO16</f>
        <v>0</v>
      </c>
      <c r="F19" s="546">
        <f>'Zákl._ kolo'!CP16</f>
        <v>0</v>
      </c>
      <c r="G19" s="547" t="s">
        <v>14</v>
      </c>
      <c r="H19" s="548">
        <f>'Zákl._ kolo'!CR16</f>
        <v>0</v>
      </c>
      <c r="I19" s="641">
        <f>'Zákl._ kolo'!CS16</f>
        <v>0</v>
      </c>
      <c r="J19" s="397">
        <v>2</v>
      </c>
      <c r="K19" s="279">
        <v>5</v>
      </c>
      <c r="L19" s="339" t="str">
        <f>'2_ kolo'!BC27</f>
        <v>Zdeňka</v>
      </c>
      <c r="M19" s="272">
        <f>'2_ kolo'!AV27</f>
        <v>8</v>
      </c>
      <c r="N19" s="280">
        <f>'2_ kolo'!AW27</f>
        <v>117</v>
      </c>
      <c r="O19" s="281" t="s">
        <v>14</v>
      </c>
      <c r="P19" s="282">
        <f>'2_ kolo'!AY27</f>
        <v>104</v>
      </c>
      <c r="Q19" s="283">
        <f>'2_ kolo'!AZ27</f>
        <v>13</v>
      </c>
      <c r="R19" s="396">
        <v>17</v>
      </c>
      <c r="S19" s="44">
        <v>2</v>
      </c>
      <c r="T19" s="337" t="str">
        <f>'2_ kolo'!BK24</f>
        <v>Adrian</v>
      </c>
      <c r="U19" s="239">
        <f>'2_ kolo'!BD24</f>
        <v>18</v>
      </c>
      <c r="V19" s="20">
        <f>'2_ kolo'!BE24</f>
        <v>316</v>
      </c>
      <c r="W19" s="21" t="s">
        <v>14</v>
      </c>
      <c r="X19" s="22">
        <f>'2_ kolo'!BG24</f>
        <v>384</v>
      </c>
      <c r="Y19" s="32">
        <f>'2_ kolo'!BH24</f>
        <v>-68</v>
      </c>
      <c r="Z19" s="397">
        <v>2</v>
      </c>
      <c r="AA19" s="158">
        <v>2</v>
      </c>
      <c r="AB19" s="342" t="str">
        <f>'3_ kolo'!BC24</f>
        <v>Adrian</v>
      </c>
      <c r="AC19" s="151">
        <f>'3_ kolo'!AV24</f>
        <v>3</v>
      </c>
      <c r="AD19" s="138">
        <f>'3_ kolo'!AW24</f>
        <v>43</v>
      </c>
      <c r="AE19" s="139" t="s">
        <v>14</v>
      </c>
      <c r="AF19" s="140">
        <f>'3_ kolo'!AY24</f>
        <v>42</v>
      </c>
      <c r="AG19" s="221">
        <f>'3_ kolo'!AZ24</f>
        <v>1</v>
      </c>
      <c r="AH19" s="396">
        <v>17</v>
      </c>
      <c r="AI19" s="44">
        <v>2</v>
      </c>
      <c r="AJ19" s="337" t="str">
        <f>'3_ kolo'!BK24</f>
        <v>Adrian</v>
      </c>
      <c r="AK19" s="239">
        <f>'3_ kolo'!BD24</f>
        <v>21</v>
      </c>
      <c r="AL19" s="20">
        <f>'3_ kolo'!BE24</f>
        <v>359</v>
      </c>
      <c r="AM19" s="21" t="s">
        <v>14</v>
      </c>
      <c r="AN19" s="22">
        <f>'3_ kolo'!BG24</f>
        <v>426</v>
      </c>
      <c r="AO19" s="32">
        <f>'3_ kolo'!BH24</f>
        <v>-67</v>
      </c>
      <c r="AP19" s="397">
        <v>2</v>
      </c>
      <c r="AQ19" s="158">
        <v>2</v>
      </c>
      <c r="AR19" s="429" t="str">
        <f>'---'!BC24</f>
        <v>Adrian</v>
      </c>
      <c r="AS19" s="222">
        <f>'---'!AV24</f>
        <v>0</v>
      </c>
      <c r="AT19" s="145">
        <f>'---'!AW24</f>
        <v>0</v>
      </c>
      <c r="AU19" s="207" t="s">
        <v>14</v>
      </c>
      <c r="AV19" s="147">
        <f>'---'!AY24</f>
        <v>0</v>
      </c>
      <c r="AW19" s="223">
        <f>'---'!AZ24</f>
        <v>0</v>
      </c>
      <c r="AX19" s="396">
        <v>17</v>
      </c>
      <c r="AY19" s="44">
        <v>2</v>
      </c>
      <c r="AZ19" s="331" t="str">
        <f>'---'!BK24</f>
        <v>Adrian</v>
      </c>
      <c r="BA19" s="232">
        <f>'---'!BD24</f>
        <v>21</v>
      </c>
      <c r="BB19" s="187">
        <f>'---'!BE24</f>
        <v>359</v>
      </c>
      <c r="BC19" s="190" t="s">
        <v>14</v>
      </c>
      <c r="BD19" s="189">
        <f>'---'!BG24</f>
        <v>426</v>
      </c>
      <c r="BE19" s="231">
        <f>'---'!BH24</f>
        <v>-67</v>
      </c>
      <c r="BF19" s="397">
        <v>2</v>
      </c>
      <c r="BG19" s="766"/>
    </row>
    <row r="20" spans="1:64" ht="15.75" customHeight="1">
      <c r="A20" s="325">
        <v>2</v>
      </c>
      <c r="B20" s="395">
        <v>20</v>
      </c>
      <c r="C20" s="44">
        <v>20</v>
      </c>
      <c r="D20" s="398" t="str">
        <f>'Zákl._ kolo'!CV23</f>
        <v>Dominik</v>
      </c>
      <c r="E20" s="87">
        <f>'Zákl._ kolo'!CO23</f>
        <v>0</v>
      </c>
      <c r="F20" s="88">
        <f>'Zákl._ kolo'!CP23</f>
        <v>0</v>
      </c>
      <c r="G20" s="90" t="s">
        <v>14</v>
      </c>
      <c r="H20" s="89">
        <f>'Zákl._ kolo'!CR23</f>
        <v>0</v>
      </c>
      <c r="I20" s="95">
        <f>'Zákl._ kolo'!CS23</f>
        <v>0</v>
      </c>
      <c r="J20" s="397">
        <v>3</v>
      </c>
      <c r="K20" s="279">
        <v>9</v>
      </c>
      <c r="L20" s="339" t="str">
        <f>'2_ kolo'!BC31</f>
        <v>Šéfík</v>
      </c>
      <c r="M20" s="272">
        <f>'2_ kolo'!AV31</f>
        <v>8</v>
      </c>
      <c r="N20" s="280">
        <f>'2_ kolo'!AW31</f>
        <v>116</v>
      </c>
      <c r="O20" s="281" t="s">
        <v>14</v>
      </c>
      <c r="P20" s="282">
        <f>'2_ kolo'!AY31</f>
        <v>108</v>
      </c>
      <c r="Q20" s="283">
        <f>'2_ kolo'!AZ31</f>
        <v>8</v>
      </c>
      <c r="R20" s="396">
        <v>18</v>
      </c>
      <c r="S20" s="44">
        <v>5</v>
      </c>
      <c r="T20" s="337" t="str">
        <f>'2_ kolo'!BK27</f>
        <v>Zdeňka</v>
      </c>
      <c r="U20" s="239">
        <f>'2_ kolo'!BD27</f>
        <v>14</v>
      </c>
      <c r="V20" s="20">
        <f>'2_ kolo'!BE27</f>
        <v>260</v>
      </c>
      <c r="W20" s="21" t="s">
        <v>14</v>
      </c>
      <c r="X20" s="22">
        <f>'2_ kolo'!BG27</f>
        <v>468</v>
      </c>
      <c r="Y20" s="32">
        <f>'2_ kolo'!BH27</f>
        <v>-208</v>
      </c>
      <c r="Z20" s="397">
        <v>3</v>
      </c>
      <c r="AA20" s="158">
        <v>5</v>
      </c>
      <c r="AB20" s="342" t="str">
        <f>'3_ kolo'!BC27</f>
        <v>Zdeňka</v>
      </c>
      <c r="AC20" s="151">
        <f>'3_ kolo'!AV27</f>
        <v>2</v>
      </c>
      <c r="AD20" s="138">
        <f>'3_ kolo'!AW27</f>
        <v>46</v>
      </c>
      <c r="AE20" s="139" t="s">
        <v>14</v>
      </c>
      <c r="AF20" s="140">
        <f>'3_ kolo'!AY27</f>
        <v>36</v>
      </c>
      <c r="AG20" s="221">
        <f>'3_ kolo'!AZ27</f>
        <v>10</v>
      </c>
      <c r="AH20" s="396">
        <v>18</v>
      </c>
      <c r="AI20" s="44">
        <v>3</v>
      </c>
      <c r="AJ20" s="337" t="str">
        <f>'3_ kolo'!BK25</f>
        <v>Michal</v>
      </c>
      <c r="AK20" s="239">
        <f>'3_ kolo'!BD25</f>
        <v>17</v>
      </c>
      <c r="AL20" s="20">
        <f>'3_ kolo'!BE25</f>
        <v>343</v>
      </c>
      <c r="AM20" s="21" t="s">
        <v>14</v>
      </c>
      <c r="AN20" s="22">
        <f>'3_ kolo'!BG25</f>
        <v>495</v>
      </c>
      <c r="AO20" s="32">
        <f>'3_ kolo'!BH25</f>
        <v>-152</v>
      </c>
      <c r="AP20" s="397">
        <v>3</v>
      </c>
      <c r="AQ20" s="158">
        <v>3</v>
      </c>
      <c r="AR20" s="429" t="str">
        <f>'---'!BC25</f>
        <v>Michal</v>
      </c>
      <c r="AS20" s="222">
        <f>'---'!AV25</f>
        <v>0</v>
      </c>
      <c r="AT20" s="145">
        <f>'---'!AW25</f>
        <v>0</v>
      </c>
      <c r="AU20" s="207" t="s">
        <v>14</v>
      </c>
      <c r="AV20" s="147">
        <f>'---'!AY25</f>
        <v>0</v>
      </c>
      <c r="AW20" s="223">
        <f>'---'!AZ25</f>
        <v>0</v>
      </c>
      <c r="AX20" s="396">
        <v>18</v>
      </c>
      <c r="AY20" s="44">
        <v>3</v>
      </c>
      <c r="AZ20" s="331" t="str">
        <f>'---'!BK25</f>
        <v>Michal</v>
      </c>
      <c r="BA20" s="232">
        <f>'---'!BD25</f>
        <v>17</v>
      </c>
      <c r="BB20" s="187">
        <f>'---'!BE25</f>
        <v>343</v>
      </c>
      <c r="BC20" s="190" t="s">
        <v>14</v>
      </c>
      <c r="BD20" s="189">
        <f>'---'!BG25</f>
        <v>495</v>
      </c>
      <c r="BE20" s="231">
        <f>'---'!BH25</f>
        <v>-152</v>
      </c>
      <c r="BF20" s="397">
        <v>3</v>
      </c>
      <c r="BG20" s="766"/>
    </row>
    <row r="21" spans="1:64" ht="15.75" customHeight="1">
      <c r="A21" s="326">
        <v>3</v>
      </c>
      <c r="B21" s="395">
        <v>21</v>
      </c>
      <c r="C21" s="44">
        <v>21</v>
      </c>
      <c r="D21" s="398">
        <f>'Zákl._ kolo'!CV24</f>
        <v>0</v>
      </c>
      <c r="E21" s="87" t="e">
        <f>'Zákl._ kolo'!CO24</f>
        <v>#VALUE!</v>
      </c>
      <c r="F21" s="88">
        <f>'Zákl._ kolo'!CP24</f>
        <v>0</v>
      </c>
      <c r="G21" s="90" t="s">
        <v>14</v>
      </c>
      <c r="H21" s="89">
        <f>'Zákl._ kolo'!CR24</f>
        <v>0</v>
      </c>
      <c r="I21" s="95">
        <f>'Zákl._ kolo'!CS24</f>
        <v>0</v>
      </c>
      <c r="J21" s="397">
        <v>4</v>
      </c>
      <c r="K21" s="279">
        <v>6</v>
      </c>
      <c r="L21" s="339" t="str">
        <f>'2_ kolo'!BC28</f>
        <v>Alžběta</v>
      </c>
      <c r="M21" s="272">
        <f>'2_ kolo'!AV28</f>
        <v>8</v>
      </c>
      <c r="N21" s="280">
        <f>'2_ kolo'!AW28</f>
        <v>95</v>
      </c>
      <c r="O21" s="281" t="s">
        <v>14</v>
      </c>
      <c r="P21" s="282">
        <f>'2_ kolo'!AY28</f>
        <v>134</v>
      </c>
      <c r="Q21" s="283">
        <f>'2_ kolo'!AZ28</f>
        <v>-39</v>
      </c>
      <c r="R21" s="396">
        <v>19</v>
      </c>
      <c r="S21" s="44">
        <v>4</v>
      </c>
      <c r="T21" s="337" t="str">
        <f>'2_ kolo'!BK26</f>
        <v>Aleš</v>
      </c>
      <c r="U21" s="239">
        <f>'2_ kolo'!BD26</f>
        <v>14</v>
      </c>
      <c r="V21" s="20">
        <f>'2_ kolo'!BE26</f>
        <v>231</v>
      </c>
      <c r="W21" s="21" t="s">
        <v>14</v>
      </c>
      <c r="X21" s="22">
        <f>'2_ kolo'!BG26</f>
        <v>459</v>
      </c>
      <c r="Y21" s="32">
        <f>'2_ kolo'!BH26</f>
        <v>-228</v>
      </c>
      <c r="Z21" s="397">
        <v>4</v>
      </c>
      <c r="AA21" s="158">
        <v>4</v>
      </c>
      <c r="AB21" s="342" t="str">
        <f>'3_ kolo'!BC26</f>
        <v>Aleš</v>
      </c>
      <c r="AC21" s="272">
        <f>'3_ kolo'!AV26</f>
        <v>2</v>
      </c>
      <c r="AD21" s="138">
        <f>'3_ kolo'!AW26</f>
        <v>40</v>
      </c>
      <c r="AE21" s="139" t="s">
        <v>14</v>
      </c>
      <c r="AF21" s="140">
        <f>'3_ kolo'!AY26</f>
        <v>57</v>
      </c>
      <c r="AG21" s="221">
        <f>'3_ kolo'!AZ26</f>
        <v>-17</v>
      </c>
      <c r="AH21" s="396">
        <v>19</v>
      </c>
      <c r="AI21" s="44">
        <v>5</v>
      </c>
      <c r="AJ21" s="337" t="str">
        <f>'3_ kolo'!BK27</f>
        <v>Zdeňka</v>
      </c>
      <c r="AK21" s="239">
        <f>'3_ kolo'!BD27</f>
        <v>16</v>
      </c>
      <c r="AL21" s="20">
        <f>'3_ kolo'!BE27</f>
        <v>306</v>
      </c>
      <c r="AM21" s="21" t="s">
        <v>14</v>
      </c>
      <c r="AN21" s="22">
        <f>'3_ kolo'!BG27</f>
        <v>504</v>
      </c>
      <c r="AO21" s="32">
        <f>'3_ kolo'!BH27</f>
        <v>-198</v>
      </c>
      <c r="AP21" s="397">
        <v>4</v>
      </c>
      <c r="AQ21" s="158">
        <v>4</v>
      </c>
      <c r="AR21" s="429" t="str">
        <f>'---'!BC26</f>
        <v>Aleš</v>
      </c>
      <c r="AS21" s="222">
        <f>'---'!AV26</f>
        <v>0</v>
      </c>
      <c r="AT21" s="145">
        <f>'---'!AW26</f>
        <v>0</v>
      </c>
      <c r="AU21" s="207" t="s">
        <v>14</v>
      </c>
      <c r="AV21" s="147">
        <f>'---'!AY26</f>
        <v>0</v>
      </c>
      <c r="AW21" s="223">
        <f>'---'!AZ26</f>
        <v>0</v>
      </c>
      <c r="AX21" s="396">
        <v>19</v>
      </c>
      <c r="AY21" s="44">
        <v>4</v>
      </c>
      <c r="AZ21" s="331" t="str">
        <f>'---'!BK26</f>
        <v>Aleš</v>
      </c>
      <c r="BA21" s="232">
        <f>'---'!BD26</f>
        <v>16</v>
      </c>
      <c r="BB21" s="187">
        <f>'---'!BE26</f>
        <v>271</v>
      </c>
      <c r="BC21" s="190" t="s">
        <v>14</v>
      </c>
      <c r="BD21" s="189">
        <f>'---'!BG26</f>
        <v>516</v>
      </c>
      <c r="BE21" s="231">
        <f>'---'!BH26</f>
        <v>-245</v>
      </c>
      <c r="BF21" s="397">
        <v>4</v>
      </c>
      <c r="BG21" s="766"/>
      <c r="BH21" s="763" t="s">
        <v>61</v>
      </c>
      <c r="BI21" s="764"/>
      <c r="BJ21" s="764"/>
      <c r="BK21" s="764"/>
      <c r="BL21" s="764"/>
    </row>
    <row r="22" spans="1:64" ht="15.75" customHeight="1">
      <c r="A22" s="326">
        <v>4</v>
      </c>
      <c r="B22" s="395">
        <v>22</v>
      </c>
      <c r="C22" s="44">
        <v>22</v>
      </c>
      <c r="D22" s="398">
        <f>'Zákl._ kolo'!CV25</f>
        <v>0</v>
      </c>
      <c r="E22" s="87" t="e">
        <f>'Zákl._ kolo'!CO25</f>
        <v>#VALUE!</v>
      </c>
      <c r="F22" s="88">
        <f>'Zákl._ kolo'!CP25</f>
        <v>0</v>
      </c>
      <c r="G22" s="90" t="s">
        <v>14</v>
      </c>
      <c r="H22" s="89">
        <f>'Zákl._ kolo'!CR25</f>
        <v>0</v>
      </c>
      <c r="I22" s="95">
        <f>'Zákl._ kolo'!CS25</f>
        <v>0</v>
      </c>
      <c r="J22" s="397">
        <v>5</v>
      </c>
      <c r="K22" s="279">
        <v>2</v>
      </c>
      <c r="L22" s="339" t="str">
        <f>'2_ kolo'!BC24</f>
        <v>Adrian</v>
      </c>
      <c r="M22" s="272">
        <f>'2_ kolo'!AV24</f>
        <v>6</v>
      </c>
      <c r="N22" s="280">
        <f>'2_ kolo'!AW24</f>
        <v>105</v>
      </c>
      <c r="O22" s="281" t="s">
        <v>14</v>
      </c>
      <c r="P22" s="282">
        <f>'2_ kolo'!AY24</f>
        <v>93</v>
      </c>
      <c r="Q22" s="283">
        <f>'2_ kolo'!AZ24</f>
        <v>12</v>
      </c>
      <c r="R22" s="396">
        <v>20</v>
      </c>
      <c r="S22" s="44">
        <v>6</v>
      </c>
      <c r="T22" s="337" t="str">
        <f>'2_ kolo'!BK28</f>
        <v>Alžběta</v>
      </c>
      <c r="U22" s="239">
        <f>'2_ kolo'!BD28</f>
        <v>14</v>
      </c>
      <c r="V22" s="20">
        <f>'2_ kolo'!BE28</f>
        <v>214</v>
      </c>
      <c r="W22" s="21" t="s">
        <v>14</v>
      </c>
      <c r="X22" s="22">
        <f>'2_ kolo'!BG28</f>
        <v>478</v>
      </c>
      <c r="Y22" s="32">
        <f>'2_ kolo'!BH28</f>
        <v>-264</v>
      </c>
      <c r="Z22" s="397">
        <v>5</v>
      </c>
      <c r="AA22" s="158">
        <v>9</v>
      </c>
      <c r="AB22" s="636" t="str">
        <f>'3_ kolo'!BC31</f>
        <v>Šéfík</v>
      </c>
      <c r="AC22" s="637">
        <f>'3_ kolo'!AV31</f>
        <v>0</v>
      </c>
      <c r="AD22" s="572">
        <f>'3_ kolo'!AW31</f>
        <v>0</v>
      </c>
      <c r="AE22" s="573" t="s">
        <v>14</v>
      </c>
      <c r="AF22" s="574">
        <f>'3_ kolo'!AY31</f>
        <v>0</v>
      </c>
      <c r="AG22" s="638">
        <f>'3_ kolo'!AZ31</f>
        <v>0</v>
      </c>
      <c r="AH22" s="396">
        <v>20</v>
      </c>
      <c r="AI22" s="44">
        <v>4</v>
      </c>
      <c r="AJ22" s="337" t="str">
        <f>'3_ kolo'!BK26</f>
        <v>Aleš</v>
      </c>
      <c r="AK22" s="239">
        <f>'3_ kolo'!BD26</f>
        <v>16</v>
      </c>
      <c r="AL22" s="20">
        <f>'3_ kolo'!BE26</f>
        <v>271</v>
      </c>
      <c r="AM22" s="21" t="s">
        <v>14</v>
      </c>
      <c r="AN22" s="22">
        <f>'3_ kolo'!BG26</f>
        <v>516</v>
      </c>
      <c r="AO22" s="32">
        <f>'3_ kolo'!BH26</f>
        <v>-245</v>
      </c>
      <c r="AP22" s="397">
        <v>5</v>
      </c>
      <c r="AQ22" s="158">
        <v>5</v>
      </c>
      <c r="AR22" s="429" t="str">
        <f>'---'!BC27</f>
        <v>Zdeňka</v>
      </c>
      <c r="AS22" s="222">
        <f>'---'!AV27</f>
        <v>0</v>
      </c>
      <c r="AT22" s="145">
        <f>'---'!AW27</f>
        <v>0</v>
      </c>
      <c r="AU22" s="207" t="s">
        <v>14</v>
      </c>
      <c r="AV22" s="147">
        <f>'---'!AY27</f>
        <v>0</v>
      </c>
      <c r="AW22" s="223">
        <f>'---'!AZ27</f>
        <v>0</v>
      </c>
      <c r="AX22" s="396">
        <v>20</v>
      </c>
      <c r="AY22" s="44">
        <v>5</v>
      </c>
      <c r="AZ22" s="331" t="str">
        <f>'---'!BK27</f>
        <v>Zdeňka</v>
      </c>
      <c r="BA22" s="232">
        <f>'---'!BD27</f>
        <v>16</v>
      </c>
      <c r="BB22" s="187">
        <f>'---'!BE27</f>
        <v>306</v>
      </c>
      <c r="BC22" s="190" t="s">
        <v>14</v>
      </c>
      <c r="BD22" s="189">
        <f>'---'!BG27</f>
        <v>504</v>
      </c>
      <c r="BE22" s="231">
        <f>'---'!BH27</f>
        <v>-198</v>
      </c>
      <c r="BF22" s="397">
        <v>5</v>
      </c>
      <c r="BG22" s="766"/>
      <c r="BH22" s="764"/>
      <c r="BI22" s="764"/>
      <c r="BJ22" s="764"/>
      <c r="BK22" s="764"/>
      <c r="BL22" s="764"/>
    </row>
    <row r="23" spans="1:64" ht="15.75" customHeight="1">
      <c r="A23" s="326">
        <v>5</v>
      </c>
      <c r="B23" s="395">
        <v>23</v>
      </c>
      <c r="C23" s="44">
        <v>23</v>
      </c>
      <c r="D23" s="398">
        <f>'Zákl._ kolo'!CV26</f>
        <v>0</v>
      </c>
      <c r="E23" s="87" t="e">
        <f>'Zákl._ kolo'!CO26</f>
        <v>#VALUE!</v>
      </c>
      <c r="F23" s="88">
        <f>'Zákl._ kolo'!CP26</f>
        <v>0</v>
      </c>
      <c r="G23" s="90" t="s">
        <v>14</v>
      </c>
      <c r="H23" s="89">
        <f>'Zákl._ kolo'!CR26</f>
        <v>0</v>
      </c>
      <c r="I23" s="95">
        <f>'Zákl._ kolo'!CS26</f>
        <v>0</v>
      </c>
      <c r="J23" s="397">
        <v>6</v>
      </c>
      <c r="K23" s="279">
        <v>4</v>
      </c>
      <c r="L23" s="339" t="str">
        <f>'2_ kolo'!BC26</f>
        <v>Aleš</v>
      </c>
      <c r="M23" s="272">
        <f>'2_ kolo'!AV26</f>
        <v>6</v>
      </c>
      <c r="N23" s="280">
        <f>'2_ kolo'!AW26</f>
        <v>90</v>
      </c>
      <c r="O23" s="281" t="s">
        <v>14</v>
      </c>
      <c r="P23" s="282">
        <f>'2_ kolo'!AY26</f>
        <v>123</v>
      </c>
      <c r="Q23" s="283">
        <f>'2_ kolo'!AZ26</f>
        <v>-33</v>
      </c>
      <c r="R23" s="396">
        <v>21</v>
      </c>
      <c r="S23" s="44">
        <v>3</v>
      </c>
      <c r="T23" s="337" t="str">
        <f>'2_ kolo'!BK25</f>
        <v>Michal</v>
      </c>
      <c r="U23" s="239">
        <f>'2_ kolo'!BD25</f>
        <v>12</v>
      </c>
      <c r="V23" s="20">
        <f>'2_ kolo'!BE25</f>
        <v>293</v>
      </c>
      <c r="W23" s="21" t="s">
        <v>14</v>
      </c>
      <c r="X23" s="22">
        <f>'2_ kolo'!BG25</f>
        <v>451</v>
      </c>
      <c r="Y23" s="32">
        <f>'2_ kolo'!BH25</f>
        <v>-158</v>
      </c>
      <c r="Z23" s="397">
        <v>6</v>
      </c>
      <c r="AA23" s="158">
        <v>1</v>
      </c>
      <c r="AB23" s="636" t="str">
        <f>'3_ kolo'!BC23</f>
        <v>Manish</v>
      </c>
      <c r="AC23" s="637">
        <f>'3_ kolo'!AV23</f>
        <v>0</v>
      </c>
      <c r="AD23" s="572">
        <f>'3_ kolo'!AW23</f>
        <v>0</v>
      </c>
      <c r="AE23" s="573" t="s">
        <v>14</v>
      </c>
      <c r="AF23" s="574">
        <f>'3_ kolo'!AY23</f>
        <v>0</v>
      </c>
      <c r="AG23" s="638">
        <f>'3_ kolo'!AZ23</f>
        <v>0</v>
      </c>
      <c r="AH23" s="396">
        <v>21</v>
      </c>
      <c r="AI23" s="44">
        <v>6</v>
      </c>
      <c r="AJ23" s="337" t="str">
        <f>'3_ kolo'!BK28</f>
        <v>Alžběta</v>
      </c>
      <c r="AK23" s="239">
        <f>'3_ kolo'!BD28</f>
        <v>14</v>
      </c>
      <c r="AL23" s="20">
        <f>'3_ kolo'!BE28</f>
        <v>214</v>
      </c>
      <c r="AM23" s="21" t="s">
        <v>14</v>
      </c>
      <c r="AN23" s="22">
        <f>'3_ kolo'!BG28</f>
        <v>478</v>
      </c>
      <c r="AO23" s="32">
        <f>'3_ kolo'!BH28</f>
        <v>-264</v>
      </c>
      <c r="AP23" s="397">
        <v>6</v>
      </c>
      <c r="AQ23" s="158">
        <v>6</v>
      </c>
      <c r="AR23" s="429" t="str">
        <f>'---'!BC28</f>
        <v>Alžběta</v>
      </c>
      <c r="AS23" s="222">
        <f>'---'!AV28</f>
        <v>0</v>
      </c>
      <c r="AT23" s="145">
        <f>'---'!AW28</f>
        <v>0</v>
      </c>
      <c r="AU23" s="207" t="s">
        <v>14</v>
      </c>
      <c r="AV23" s="147">
        <f>'---'!AY28</f>
        <v>0</v>
      </c>
      <c r="AW23" s="223">
        <f>'---'!AZ28</f>
        <v>0</v>
      </c>
      <c r="AX23" s="396">
        <v>21</v>
      </c>
      <c r="AY23" s="44">
        <v>6</v>
      </c>
      <c r="AZ23" s="331" t="str">
        <f>'---'!BK28</f>
        <v>Alžběta</v>
      </c>
      <c r="BA23" s="232">
        <f>'---'!BD28</f>
        <v>14</v>
      </c>
      <c r="BB23" s="187">
        <f>'---'!BE28</f>
        <v>214</v>
      </c>
      <c r="BC23" s="190" t="s">
        <v>14</v>
      </c>
      <c r="BD23" s="189">
        <f>'---'!BG28</f>
        <v>478</v>
      </c>
      <c r="BE23" s="231">
        <f>'---'!BH28</f>
        <v>-264</v>
      </c>
      <c r="BF23" s="397">
        <v>6</v>
      </c>
      <c r="BG23" s="766"/>
      <c r="BH23" s="764"/>
      <c r="BI23" s="764"/>
      <c r="BJ23" s="764"/>
      <c r="BK23" s="764"/>
      <c r="BL23" s="764"/>
    </row>
    <row r="24" spans="1:64" ht="15.75" customHeight="1">
      <c r="A24" s="326">
        <v>6</v>
      </c>
      <c r="B24" s="395">
        <v>24</v>
      </c>
      <c r="C24" s="44">
        <v>24</v>
      </c>
      <c r="D24" s="398">
        <f>'Zákl._ kolo'!CV27</f>
        <v>0</v>
      </c>
      <c r="E24" s="87" t="e">
        <f>'Zákl._ kolo'!CO27</f>
        <v>#VALUE!</v>
      </c>
      <c r="F24" s="88">
        <f>'Zákl._ kolo'!CP27</f>
        <v>0</v>
      </c>
      <c r="G24" s="90" t="s">
        <v>14</v>
      </c>
      <c r="H24" s="89">
        <f>'Zákl._ kolo'!CR27</f>
        <v>0</v>
      </c>
      <c r="I24" s="95">
        <f>'Zákl._ kolo'!CS27</f>
        <v>0</v>
      </c>
      <c r="J24" s="397">
        <v>7</v>
      </c>
      <c r="K24" s="279">
        <v>3</v>
      </c>
      <c r="L24" s="339" t="str">
        <f>'2_ kolo'!BC25</f>
        <v>Michal</v>
      </c>
      <c r="M24" s="272">
        <f>'2_ kolo'!AV25</f>
        <v>4</v>
      </c>
      <c r="N24" s="280">
        <f>'2_ kolo'!AW25</f>
        <v>118</v>
      </c>
      <c r="O24" s="281" t="s">
        <v>14</v>
      </c>
      <c r="P24" s="282">
        <f>'2_ kolo'!AY25</f>
        <v>117</v>
      </c>
      <c r="Q24" s="283">
        <f>'2_ kolo'!AZ25</f>
        <v>1</v>
      </c>
      <c r="R24" s="396">
        <v>22</v>
      </c>
      <c r="S24" s="44">
        <v>9</v>
      </c>
      <c r="T24" s="337" t="str">
        <f>'2_ kolo'!BK31</f>
        <v>Šéfík</v>
      </c>
      <c r="U24" s="239">
        <f>'2_ kolo'!BD31</f>
        <v>8</v>
      </c>
      <c r="V24" s="20">
        <f>'2_ kolo'!BE31</f>
        <v>116</v>
      </c>
      <c r="W24" s="21" t="s">
        <v>14</v>
      </c>
      <c r="X24" s="22">
        <f>'2_ kolo'!BG31</f>
        <v>108</v>
      </c>
      <c r="Y24" s="32">
        <f>'2_ kolo'!BH31</f>
        <v>8</v>
      </c>
      <c r="Z24" s="397">
        <v>7</v>
      </c>
      <c r="AA24" s="158">
        <v>6</v>
      </c>
      <c r="AB24" s="636" t="str">
        <f>'3_ kolo'!BC28</f>
        <v>Alžběta</v>
      </c>
      <c r="AC24" s="637">
        <f>'3_ kolo'!AV28</f>
        <v>0</v>
      </c>
      <c r="AD24" s="572">
        <f>'3_ kolo'!AW28</f>
        <v>0</v>
      </c>
      <c r="AE24" s="573" t="s">
        <v>14</v>
      </c>
      <c r="AF24" s="574">
        <f>'3_ kolo'!AY28</f>
        <v>0</v>
      </c>
      <c r="AG24" s="638">
        <f>'3_ kolo'!AZ28</f>
        <v>0</v>
      </c>
      <c r="AH24" s="396">
        <v>22</v>
      </c>
      <c r="AI24" s="44">
        <v>9</v>
      </c>
      <c r="AJ24" s="337" t="str">
        <f>'3_ kolo'!BK31</f>
        <v>Šéfík</v>
      </c>
      <c r="AK24" s="239">
        <f>'3_ kolo'!BD31</f>
        <v>8</v>
      </c>
      <c r="AL24" s="20">
        <f>'3_ kolo'!BE31</f>
        <v>116</v>
      </c>
      <c r="AM24" s="21" t="s">
        <v>14</v>
      </c>
      <c r="AN24" s="22">
        <f>'3_ kolo'!BG31</f>
        <v>108</v>
      </c>
      <c r="AO24" s="32">
        <f>'3_ kolo'!BH31</f>
        <v>8</v>
      </c>
      <c r="AP24" s="397">
        <v>7</v>
      </c>
      <c r="AQ24" s="158">
        <v>7</v>
      </c>
      <c r="AR24" s="429" t="str">
        <f>'---'!BC29</f>
        <v>Monika</v>
      </c>
      <c r="AS24" s="222">
        <f>'---'!AV29</f>
        <v>0</v>
      </c>
      <c r="AT24" s="145">
        <f>'---'!AW29</f>
        <v>0</v>
      </c>
      <c r="AU24" s="207" t="s">
        <v>14</v>
      </c>
      <c r="AV24" s="147">
        <f>'---'!AY29</f>
        <v>0</v>
      </c>
      <c r="AW24" s="223">
        <f>'---'!AZ29</f>
        <v>0</v>
      </c>
      <c r="AX24" s="396">
        <v>22</v>
      </c>
      <c r="AY24" s="44">
        <v>7</v>
      </c>
      <c r="AZ24" s="331" t="str">
        <f>'---'!BK29</f>
        <v>Monika</v>
      </c>
      <c r="BA24" s="232">
        <f>'---'!BD29</f>
        <v>2</v>
      </c>
      <c r="BB24" s="187">
        <f>'---'!BE29</f>
        <v>108</v>
      </c>
      <c r="BC24" s="190" t="s">
        <v>14</v>
      </c>
      <c r="BD24" s="189">
        <f>'---'!BG29</f>
        <v>385</v>
      </c>
      <c r="BE24" s="231">
        <f>'---'!BH29</f>
        <v>-277</v>
      </c>
      <c r="BF24" s="397">
        <v>7</v>
      </c>
      <c r="BG24" s="766"/>
      <c r="BH24" s="764"/>
      <c r="BI24" s="764"/>
      <c r="BJ24" s="764"/>
      <c r="BK24" s="764"/>
      <c r="BL24" s="764"/>
    </row>
    <row r="25" spans="1:64" ht="15.75" customHeight="1">
      <c r="A25" s="326">
        <v>7</v>
      </c>
      <c r="B25" s="395">
        <v>25</v>
      </c>
      <c r="C25" s="44">
        <v>25</v>
      </c>
      <c r="D25" s="398">
        <f>'Zákl._ kolo'!CV28</f>
        <v>0</v>
      </c>
      <c r="E25" s="87" t="e">
        <f>'Zákl._ kolo'!CO28</f>
        <v>#VALUE!</v>
      </c>
      <c r="F25" s="88">
        <f>'Zákl._ kolo'!CP28</f>
        <v>0</v>
      </c>
      <c r="G25" s="90" t="s">
        <v>14</v>
      </c>
      <c r="H25" s="89">
        <f>'Zákl._ kolo'!CR28</f>
        <v>0</v>
      </c>
      <c r="I25" s="95">
        <f>'Zákl._ kolo'!CS28</f>
        <v>0</v>
      </c>
      <c r="J25" s="397">
        <v>8</v>
      </c>
      <c r="K25" s="279">
        <v>8</v>
      </c>
      <c r="L25" s="340" t="str">
        <f>'2_ kolo'!BC30</f>
        <v>Jacky</v>
      </c>
      <c r="M25" s="272">
        <f>'2_ kolo'!AV30</f>
        <v>2</v>
      </c>
      <c r="N25" s="280">
        <f>'2_ kolo'!AW30</f>
        <v>64</v>
      </c>
      <c r="O25" s="281" t="s">
        <v>14</v>
      </c>
      <c r="P25" s="282">
        <f>'2_ kolo'!AY30</f>
        <v>148</v>
      </c>
      <c r="Q25" s="283">
        <f>'2_ kolo'!AZ30</f>
        <v>-84</v>
      </c>
      <c r="R25" s="396">
        <v>23</v>
      </c>
      <c r="S25" s="44">
        <v>8</v>
      </c>
      <c r="T25" s="337" t="str">
        <f>'2_ kolo'!BK30</f>
        <v>Jacky</v>
      </c>
      <c r="U25" s="239">
        <f>'2_ kolo'!BD30</f>
        <v>4</v>
      </c>
      <c r="V25" s="20">
        <f>'2_ kolo'!BE30</f>
        <v>138</v>
      </c>
      <c r="W25" s="21" t="s">
        <v>14</v>
      </c>
      <c r="X25" s="22">
        <f>'2_ kolo'!BG30</f>
        <v>565</v>
      </c>
      <c r="Y25" s="32">
        <f>'2_ kolo'!BH30</f>
        <v>-427</v>
      </c>
      <c r="Z25" s="397">
        <v>8</v>
      </c>
      <c r="AA25" s="158">
        <v>7</v>
      </c>
      <c r="AB25" s="636" t="str">
        <f>'3_ kolo'!BC29</f>
        <v>Monika</v>
      </c>
      <c r="AC25" s="637">
        <f>'3_ kolo'!AV29</f>
        <v>0</v>
      </c>
      <c r="AD25" s="572">
        <f>'3_ kolo'!AW29</f>
        <v>0</v>
      </c>
      <c r="AE25" s="573" t="s">
        <v>14</v>
      </c>
      <c r="AF25" s="574">
        <f>'3_ kolo'!AY29</f>
        <v>0</v>
      </c>
      <c r="AG25" s="638">
        <f>'3_ kolo'!AZ29</f>
        <v>0</v>
      </c>
      <c r="AH25" s="396">
        <v>23</v>
      </c>
      <c r="AI25" s="44">
        <v>8</v>
      </c>
      <c r="AJ25" s="337" t="str">
        <f>'3_ kolo'!BK30</f>
        <v>Jacky</v>
      </c>
      <c r="AK25" s="239">
        <f>'3_ kolo'!BD30</f>
        <v>4</v>
      </c>
      <c r="AL25" s="20">
        <f>'3_ kolo'!BE30</f>
        <v>138</v>
      </c>
      <c r="AM25" s="21" t="s">
        <v>14</v>
      </c>
      <c r="AN25" s="22">
        <f>'3_ kolo'!BG30</f>
        <v>565</v>
      </c>
      <c r="AO25" s="32">
        <f>'3_ kolo'!BH30</f>
        <v>-427</v>
      </c>
      <c r="AP25" s="397">
        <v>8</v>
      </c>
      <c r="AQ25" s="158">
        <v>8</v>
      </c>
      <c r="AR25" s="429" t="str">
        <f>'---'!BC30</f>
        <v>Jacky</v>
      </c>
      <c r="AS25" s="222">
        <f>'---'!AV30</f>
        <v>0</v>
      </c>
      <c r="AT25" s="145">
        <f>'---'!AW30</f>
        <v>0</v>
      </c>
      <c r="AU25" s="207" t="s">
        <v>14</v>
      </c>
      <c r="AV25" s="147">
        <f>'---'!AY30</f>
        <v>0</v>
      </c>
      <c r="AW25" s="223">
        <f>'---'!AZ30</f>
        <v>0</v>
      </c>
      <c r="AX25" s="396">
        <v>23</v>
      </c>
      <c r="AY25" s="44">
        <v>8</v>
      </c>
      <c r="AZ25" s="331" t="str">
        <f>'---'!BK30</f>
        <v>Jacky</v>
      </c>
      <c r="BA25" s="232">
        <f>'---'!BD30</f>
        <v>4</v>
      </c>
      <c r="BB25" s="187">
        <f>'---'!BE30</f>
        <v>138</v>
      </c>
      <c r="BC25" s="190" t="s">
        <v>14</v>
      </c>
      <c r="BD25" s="189">
        <f>'---'!BG30</f>
        <v>565</v>
      </c>
      <c r="BE25" s="231">
        <f>'---'!BH30</f>
        <v>-427</v>
      </c>
      <c r="BF25" s="397">
        <v>8</v>
      </c>
      <c r="BG25" s="766"/>
    </row>
    <row r="26" spans="1:64" ht="15.75" customHeight="1">
      <c r="A26" s="326">
        <v>8</v>
      </c>
      <c r="B26" s="395">
        <v>26</v>
      </c>
      <c r="C26" s="44">
        <v>26</v>
      </c>
      <c r="D26" s="398">
        <f>'Zákl._ kolo'!CV29</f>
        <v>0</v>
      </c>
      <c r="E26" s="87" t="e">
        <f>'Zákl._ kolo'!CO29</f>
        <v>#VALUE!</v>
      </c>
      <c r="F26" s="88">
        <f>'Zákl._ kolo'!CP29</f>
        <v>0</v>
      </c>
      <c r="G26" s="90" t="s">
        <v>14</v>
      </c>
      <c r="H26" s="89">
        <f>'Zákl._ kolo'!CR29</f>
        <v>0</v>
      </c>
      <c r="I26" s="95">
        <f>'Zákl._ kolo'!CS29</f>
        <v>0</v>
      </c>
      <c r="J26" s="397">
        <v>9</v>
      </c>
      <c r="K26" s="279">
        <v>7</v>
      </c>
      <c r="L26" s="630" t="str">
        <f>'2_ kolo'!BC29</f>
        <v>Monika</v>
      </c>
      <c r="M26" s="631">
        <f>'2_ kolo'!AV29</f>
        <v>0</v>
      </c>
      <c r="N26" s="632">
        <f>'2_ kolo'!AW29</f>
        <v>0</v>
      </c>
      <c r="O26" s="633" t="s">
        <v>14</v>
      </c>
      <c r="P26" s="634">
        <f>'2_ kolo'!AY29</f>
        <v>0</v>
      </c>
      <c r="Q26" s="635">
        <f>'2_ kolo'!AZ29</f>
        <v>0</v>
      </c>
      <c r="R26" s="396">
        <v>24</v>
      </c>
      <c r="S26" s="44">
        <v>7</v>
      </c>
      <c r="T26" s="337" t="str">
        <f>'2_ kolo'!BK29</f>
        <v>Monika</v>
      </c>
      <c r="U26" s="239">
        <f>'2_ kolo'!BD29</f>
        <v>2</v>
      </c>
      <c r="V26" s="20">
        <f>'2_ kolo'!BE29</f>
        <v>108</v>
      </c>
      <c r="W26" s="21" t="s">
        <v>14</v>
      </c>
      <c r="X26" s="22">
        <f>'2_ kolo'!BG29</f>
        <v>385</v>
      </c>
      <c r="Y26" s="32">
        <f>'2_ kolo'!BH29</f>
        <v>-277</v>
      </c>
      <c r="Z26" s="397">
        <v>9</v>
      </c>
      <c r="AA26" s="158">
        <v>8</v>
      </c>
      <c r="AB26" s="636" t="str">
        <f>'3_ kolo'!BC30</f>
        <v>Jacky</v>
      </c>
      <c r="AC26" s="637">
        <f>'3_ kolo'!AV30</f>
        <v>0</v>
      </c>
      <c r="AD26" s="572">
        <f>'3_ kolo'!AW30</f>
        <v>0</v>
      </c>
      <c r="AE26" s="573" t="s">
        <v>14</v>
      </c>
      <c r="AF26" s="574">
        <f>'3_ kolo'!AY30</f>
        <v>0</v>
      </c>
      <c r="AG26" s="638">
        <f>'3_ kolo'!AZ30</f>
        <v>0</v>
      </c>
      <c r="AH26" s="396">
        <v>24</v>
      </c>
      <c r="AI26" s="44">
        <v>7</v>
      </c>
      <c r="AJ26" s="337" t="str">
        <f>'3_ kolo'!BK29</f>
        <v>Monika</v>
      </c>
      <c r="AK26" s="239">
        <f>'3_ kolo'!BD29</f>
        <v>2</v>
      </c>
      <c r="AL26" s="20">
        <f>'3_ kolo'!BE29</f>
        <v>108</v>
      </c>
      <c r="AM26" s="21" t="s">
        <v>14</v>
      </c>
      <c r="AN26" s="22">
        <f>'3_ kolo'!BG29</f>
        <v>385</v>
      </c>
      <c r="AO26" s="32">
        <f>'3_ kolo'!BH29</f>
        <v>-277</v>
      </c>
      <c r="AP26" s="397">
        <v>9</v>
      </c>
      <c r="AQ26" s="158">
        <v>9</v>
      </c>
      <c r="AR26" s="429" t="str">
        <f>'---'!BC31</f>
        <v>Šéfík</v>
      </c>
      <c r="AS26" s="222">
        <f>'---'!AV31</f>
        <v>0</v>
      </c>
      <c r="AT26" s="145">
        <f>'---'!AW31</f>
        <v>0</v>
      </c>
      <c r="AU26" s="207" t="s">
        <v>14</v>
      </c>
      <c r="AV26" s="147">
        <f>'---'!AY31</f>
        <v>0</v>
      </c>
      <c r="AW26" s="223">
        <f>'---'!AZ31</f>
        <v>0</v>
      </c>
      <c r="AX26" s="396">
        <v>24</v>
      </c>
      <c r="AY26" s="44">
        <v>9</v>
      </c>
      <c r="AZ26" s="331" t="str">
        <f>'---'!BK31</f>
        <v>Šéfík</v>
      </c>
      <c r="BA26" s="232">
        <f>'---'!BD31</f>
        <v>8</v>
      </c>
      <c r="BB26" s="187">
        <f>'---'!BE31</f>
        <v>116</v>
      </c>
      <c r="BC26" s="190" t="s">
        <v>14</v>
      </c>
      <c r="BD26" s="189">
        <f>'---'!BG31</f>
        <v>108</v>
      </c>
      <c r="BE26" s="231">
        <f>'---'!BH31</f>
        <v>8</v>
      </c>
      <c r="BF26" s="397">
        <v>9</v>
      </c>
      <c r="BG26" s="766"/>
    </row>
    <row r="27" spans="1:64" ht="15.75" customHeight="1">
      <c r="A27" s="326">
        <v>9</v>
      </c>
      <c r="B27" s="395">
        <v>27</v>
      </c>
      <c r="C27" s="44">
        <v>27</v>
      </c>
      <c r="D27" s="398">
        <f>'Zákl._ kolo'!CV30</f>
        <v>0</v>
      </c>
      <c r="E27" s="87" t="e">
        <f>'Zákl._ kolo'!CO30</f>
        <v>#VALUE!</v>
      </c>
      <c r="F27" s="88">
        <f>'Zákl._ kolo'!CP30</f>
        <v>0</v>
      </c>
      <c r="G27" s="90" t="s">
        <v>14</v>
      </c>
      <c r="H27" s="89">
        <f>'Zákl._ kolo'!CR30</f>
        <v>0</v>
      </c>
      <c r="I27" s="95">
        <f>'Zákl._ kolo'!CS30</f>
        <v>0</v>
      </c>
      <c r="J27" s="397">
        <v>10</v>
      </c>
      <c r="K27" s="279">
        <v>10</v>
      </c>
      <c r="L27" s="630" t="str">
        <f>'2_ kolo'!BC32</f>
        <v>Dominik</v>
      </c>
      <c r="M27" s="631">
        <f>'2_ kolo'!AV32</f>
        <v>0</v>
      </c>
      <c r="N27" s="632">
        <f>'2_ kolo'!AW32</f>
        <v>0</v>
      </c>
      <c r="O27" s="633" t="s">
        <v>14</v>
      </c>
      <c r="P27" s="634">
        <f>'2_ kolo'!AY32</f>
        <v>0</v>
      </c>
      <c r="Q27" s="635">
        <f>'2_ kolo'!AZ32</f>
        <v>0</v>
      </c>
      <c r="R27" s="396">
        <v>25</v>
      </c>
      <c r="S27" s="44">
        <v>10</v>
      </c>
      <c r="T27" s="491" t="str">
        <f>'2_ kolo'!BK32</f>
        <v>Dominik</v>
      </c>
      <c r="U27" s="496">
        <f>'2_ kolo'!BD32</f>
        <v>0</v>
      </c>
      <c r="V27" s="492">
        <f>'2_ kolo'!BE32</f>
        <v>0</v>
      </c>
      <c r="W27" s="493" t="s">
        <v>14</v>
      </c>
      <c r="X27" s="494">
        <f>'2_ kolo'!BG32</f>
        <v>0</v>
      </c>
      <c r="Y27" s="495">
        <f>'2_ kolo'!BH32</f>
        <v>0</v>
      </c>
      <c r="Z27" s="397">
        <v>10</v>
      </c>
      <c r="AA27" s="158">
        <v>10</v>
      </c>
      <c r="AB27" s="636" t="str">
        <f>'3_ kolo'!BC32</f>
        <v>Dominik</v>
      </c>
      <c r="AC27" s="637">
        <f>'3_ kolo'!AV32</f>
        <v>0</v>
      </c>
      <c r="AD27" s="572">
        <f>'3_ kolo'!AW32</f>
        <v>0</v>
      </c>
      <c r="AE27" s="573" t="s">
        <v>14</v>
      </c>
      <c r="AF27" s="574">
        <f>'3_ kolo'!AY32</f>
        <v>0</v>
      </c>
      <c r="AG27" s="638">
        <f>'3_ kolo'!AZ32</f>
        <v>0</v>
      </c>
      <c r="AH27" s="396">
        <v>25</v>
      </c>
      <c r="AI27" s="44">
        <v>10</v>
      </c>
      <c r="AJ27" s="491" t="str">
        <f>'3_ kolo'!BK32</f>
        <v>Dominik</v>
      </c>
      <c r="AK27" s="496">
        <f>'3_ kolo'!BD32</f>
        <v>0</v>
      </c>
      <c r="AL27" s="492">
        <f>'3_ kolo'!BE32</f>
        <v>0</v>
      </c>
      <c r="AM27" s="493" t="s">
        <v>14</v>
      </c>
      <c r="AN27" s="494">
        <f>'3_ kolo'!BG32</f>
        <v>0</v>
      </c>
      <c r="AO27" s="495">
        <f>'3_ kolo'!BH32</f>
        <v>0</v>
      </c>
      <c r="AP27" s="397">
        <v>10</v>
      </c>
      <c r="AQ27" s="158">
        <v>10</v>
      </c>
      <c r="AR27" s="408" t="str">
        <f>'---'!BC32</f>
        <v>Dominik</v>
      </c>
      <c r="AS27" s="222">
        <f>'---'!AV32</f>
        <v>0</v>
      </c>
      <c r="AT27" s="145">
        <f>'---'!AW32</f>
        <v>0</v>
      </c>
      <c r="AU27" s="207" t="s">
        <v>14</v>
      </c>
      <c r="AV27" s="147">
        <f>'---'!AY32</f>
        <v>0</v>
      </c>
      <c r="AW27" s="223">
        <f>'---'!AZ32</f>
        <v>0</v>
      </c>
      <c r="AX27" s="396">
        <v>25</v>
      </c>
      <c r="AY27" s="44">
        <v>10</v>
      </c>
      <c r="AZ27" s="406" t="str">
        <f>'---'!BK32</f>
        <v>Dominik</v>
      </c>
      <c r="BA27" s="232">
        <f>'---'!BD32</f>
        <v>0</v>
      </c>
      <c r="BB27" s="187">
        <f>'---'!BE32</f>
        <v>0</v>
      </c>
      <c r="BC27" s="190" t="s">
        <v>14</v>
      </c>
      <c r="BD27" s="189">
        <f>'---'!BG32</f>
        <v>0</v>
      </c>
      <c r="BE27" s="231">
        <f>'---'!BH32</f>
        <v>0</v>
      </c>
      <c r="BF27" s="397">
        <v>10</v>
      </c>
      <c r="BG27" s="766"/>
    </row>
    <row r="28" spans="1:64" ht="15.75" customHeight="1">
      <c r="A28" s="326">
        <v>10</v>
      </c>
      <c r="B28" s="395">
        <v>28</v>
      </c>
      <c r="C28" s="44">
        <v>28</v>
      </c>
      <c r="D28" s="398">
        <f>'Zákl._ kolo'!CV31</f>
        <v>0</v>
      </c>
      <c r="E28" s="87" t="e">
        <f>'Zákl._ kolo'!CO31</f>
        <v>#VALUE!</v>
      </c>
      <c r="F28" s="88">
        <f>'Zákl._ kolo'!CP31</f>
        <v>0</v>
      </c>
      <c r="G28" s="90" t="s">
        <v>14</v>
      </c>
      <c r="H28" s="89">
        <f>'Zákl._ kolo'!CR31</f>
        <v>0</v>
      </c>
      <c r="I28" s="95">
        <f>'Zákl._ kolo'!CS31</f>
        <v>0</v>
      </c>
      <c r="J28" s="397">
        <v>11</v>
      </c>
      <c r="K28" s="279">
        <v>11</v>
      </c>
      <c r="L28" s="400">
        <f>'2_ kolo'!BC33</f>
        <v>0</v>
      </c>
      <c r="M28" s="284">
        <f>'2_ kolo'!AV33</f>
        <v>0</v>
      </c>
      <c r="N28" s="285">
        <f>'2_ kolo'!AW33</f>
        <v>0</v>
      </c>
      <c r="O28" s="286" t="s">
        <v>14</v>
      </c>
      <c r="P28" s="287">
        <f>'2_ kolo'!AY33</f>
        <v>0</v>
      </c>
      <c r="Q28" s="288">
        <f>'2_ kolo'!AZ33</f>
        <v>0</v>
      </c>
      <c r="R28" s="396">
        <v>26</v>
      </c>
      <c r="S28" s="44">
        <v>11</v>
      </c>
      <c r="T28" s="406">
        <f>'2_ kolo'!BK33</f>
        <v>0</v>
      </c>
      <c r="U28" s="232">
        <f>'2_ kolo'!BD33</f>
        <v>0</v>
      </c>
      <c r="V28" s="187">
        <f>'2_ kolo'!BE33</f>
        <v>0</v>
      </c>
      <c r="W28" s="190" t="s">
        <v>14</v>
      </c>
      <c r="X28" s="189">
        <f>'2_ kolo'!BG33</f>
        <v>0</v>
      </c>
      <c r="Y28" s="231">
        <f>'2_ kolo'!BH33</f>
        <v>0</v>
      </c>
      <c r="Z28" s="397">
        <v>11</v>
      </c>
      <c r="AA28" s="158">
        <v>11</v>
      </c>
      <c r="AB28" s="408">
        <f>'3_ kolo'!BC33</f>
        <v>0</v>
      </c>
      <c r="AC28" s="222">
        <f>'3_ kolo'!AV33</f>
        <v>0</v>
      </c>
      <c r="AD28" s="145">
        <f>'3_ kolo'!AW33</f>
        <v>0</v>
      </c>
      <c r="AE28" s="207" t="s">
        <v>14</v>
      </c>
      <c r="AF28" s="147">
        <f>'3_ kolo'!AY33</f>
        <v>0</v>
      </c>
      <c r="AG28" s="223">
        <f>'3_ kolo'!AZ33</f>
        <v>0</v>
      </c>
      <c r="AH28" s="396">
        <v>26</v>
      </c>
      <c r="AI28" s="44">
        <v>11</v>
      </c>
      <c r="AJ28" s="406">
        <f>'3_ kolo'!BK33</f>
        <v>0</v>
      </c>
      <c r="AK28" s="232">
        <f>'3_ kolo'!BD33</f>
        <v>0</v>
      </c>
      <c r="AL28" s="187">
        <f>'3_ kolo'!BE33</f>
        <v>0</v>
      </c>
      <c r="AM28" s="190" t="s">
        <v>14</v>
      </c>
      <c r="AN28" s="189">
        <f>'3_ kolo'!BG33</f>
        <v>0</v>
      </c>
      <c r="AO28" s="231">
        <f>'3_ kolo'!BH33</f>
        <v>0</v>
      </c>
      <c r="AP28" s="397">
        <v>11</v>
      </c>
      <c r="AQ28" s="158">
        <v>11</v>
      </c>
      <c r="AR28" s="408">
        <f>'---'!BC33</f>
        <v>0</v>
      </c>
      <c r="AS28" s="222">
        <f>'---'!AV33</f>
        <v>0</v>
      </c>
      <c r="AT28" s="145">
        <f>'---'!AW33</f>
        <v>0</v>
      </c>
      <c r="AU28" s="207" t="s">
        <v>14</v>
      </c>
      <c r="AV28" s="147">
        <f>'---'!AY33</f>
        <v>0</v>
      </c>
      <c r="AW28" s="223">
        <f>'---'!AZ33</f>
        <v>0</v>
      </c>
      <c r="AX28" s="396">
        <v>26</v>
      </c>
      <c r="AY28" s="44">
        <v>11</v>
      </c>
      <c r="AZ28" s="406">
        <f>'---'!BK33</f>
        <v>0</v>
      </c>
      <c r="BA28" s="232">
        <f>'---'!BD33</f>
        <v>0</v>
      </c>
      <c r="BB28" s="187">
        <f>'---'!BE33</f>
        <v>0</v>
      </c>
      <c r="BC28" s="190" t="s">
        <v>14</v>
      </c>
      <c r="BD28" s="189">
        <f>'---'!BG33</f>
        <v>0</v>
      </c>
      <c r="BE28" s="231">
        <f>'---'!BH33</f>
        <v>0</v>
      </c>
      <c r="BF28" s="397">
        <v>11</v>
      </c>
      <c r="BG28" s="766"/>
    </row>
    <row r="29" spans="1:64" ht="15.75" customHeight="1">
      <c r="A29" s="326">
        <v>11</v>
      </c>
      <c r="B29" s="395">
        <v>29</v>
      </c>
      <c r="C29" s="44">
        <v>29</v>
      </c>
      <c r="D29" s="398">
        <f>'Zákl._ kolo'!CV32</f>
        <v>0</v>
      </c>
      <c r="E29" s="87" t="e">
        <f>'Zákl._ kolo'!CO32</f>
        <v>#VALUE!</v>
      </c>
      <c r="F29" s="88">
        <f>'Zákl._ kolo'!CP32</f>
        <v>0</v>
      </c>
      <c r="G29" s="90" t="s">
        <v>14</v>
      </c>
      <c r="H29" s="89">
        <f>'Zákl._ kolo'!CR32</f>
        <v>0</v>
      </c>
      <c r="I29" s="95">
        <f>'Zákl._ kolo'!CS32</f>
        <v>0</v>
      </c>
      <c r="J29" s="397">
        <v>12</v>
      </c>
      <c r="K29" s="279">
        <v>12</v>
      </c>
      <c r="L29" s="400">
        <f>'2_ kolo'!BC34</f>
        <v>0</v>
      </c>
      <c r="M29" s="284">
        <f>'2_ kolo'!AV34</f>
        <v>0</v>
      </c>
      <c r="N29" s="285">
        <f>'2_ kolo'!AW34</f>
        <v>0</v>
      </c>
      <c r="O29" s="286" t="s">
        <v>14</v>
      </c>
      <c r="P29" s="287">
        <f>'2_ kolo'!AY34</f>
        <v>0</v>
      </c>
      <c r="Q29" s="288">
        <f>'2_ kolo'!AZ34</f>
        <v>0</v>
      </c>
      <c r="R29" s="396">
        <v>27</v>
      </c>
      <c r="S29" s="44">
        <v>12</v>
      </c>
      <c r="T29" s="406">
        <f>'2_ kolo'!BK34</f>
        <v>0</v>
      </c>
      <c r="U29" s="232">
        <f>'2_ kolo'!BD34</f>
        <v>0</v>
      </c>
      <c r="V29" s="187">
        <f>'2_ kolo'!BE34</f>
        <v>0</v>
      </c>
      <c r="W29" s="190" t="s">
        <v>14</v>
      </c>
      <c r="X29" s="189">
        <f>'2_ kolo'!BG34</f>
        <v>0</v>
      </c>
      <c r="Y29" s="231">
        <f>'2_ kolo'!BH34</f>
        <v>0</v>
      </c>
      <c r="Z29" s="397">
        <v>12</v>
      </c>
      <c r="AA29" s="158">
        <v>12</v>
      </c>
      <c r="AB29" s="408">
        <f>'3_ kolo'!BC34</f>
        <v>0</v>
      </c>
      <c r="AC29" s="222">
        <f>'3_ kolo'!AV34</f>
        <v>0</v>
      </c>
      <c r="AD29" s="145">
        <f>'3_ kolo'!AW34</f>
        <v>0</v>
      </c>
      <c r="AE29" s="207" t="s">
        <v>14</v>
      </c>
      <c r="AF29" s="147">
        <f>'3_ kolo'!AY34</f>
        <v>0</v>
      </c>
      <c r="AG29" s="223">
        <f>'3_ kolo'!AZ34</f>
        <v>0</v>
      </c>
      <c r="AH29" s="396">
        <v>27</v>
      </c>
      <c r="AI29" s="44">
        <v>12</v>
      </c>
      <c r="AJ29" s="406">
        <f>'3_ kolo'!BK34</f>
        <v>0</v>
      </c>
      <c r="AK29" s="232">
        <f>'3_ kolo'!BD34</f>
        <v>0</v>
      </c>
      <c r="AL29" s="187">
        <f>'3_ kolo'!BE34</f>
        <v>0</v>
      </c>
      <c r="AM29" s="190" t="s">
        <v>14</v>
      </c>
      <c r="AN29" s="189">
        <f>'3_ kolo'!BG34</f>
        <v>0</v>
      </c>
      <c r="AO29" s="231">
        <f>'3_ kolo'!BH34</f>
        <v>0</v>
      </c>
      <c r="AP29" s="397">
        <v>12</v>
      </c>
      <c r="AQ29" s="158">
        <v>12</v>
      </c>
      <c r="AR29" s="408">
        <f>'---'!BC34</f>
        <v>0</v>
      </c>
      <c r="AS29" s="222">
        <f>'---'!AV34</f>
        <v>0</v>
      </c>
      <c r="AT29" s="145">
        <f>'---'!AW34</f>
        <v>0</v>
      </c>
      <c r="AU29" s="207" t="s">
        <v>14</v>
      </c>
      <c r="AV29" s="147">
        <f>'---'!AY34</f>
        <v>0</v>
      </c>
      <c r="AW29" s="223">
        <f>'---'!AZ34</f>
        <v>0</v>
      </c>
      <c r="AX29" s="396">
        <v>27</v>
      </c>
      <c r="AY29" s="44">
        <v>12</v>
      </c>
      <c r="AZ29" s="406">
        <f>'---'!BK34</f>
        <v>0</v>
      </c>
      <c r="BA29" s="232">
        <f>'---'!BD34</f>
        <v>0</v>
      </c>
      <c r="BB29" s="187">
        <f>'---'!BE34</f>
        <v>0</v>
      </c>
      <c r="BC29" s="190" t="s">
        <v>14</v>
      </c>
      <c r="BD29" s="189">
        <f>'---'!BG34</f>
        <v>0</v>
      </c>
      <c r="BE29" s="231">
        <f>'---'!BH34</f>
        <v>0</v>
      </c>
      <c r="BF29" s="397">
        <v>12</v>
      </c>
      <c r="BG29" s="766"/>
    </row>
    <row r="30" spans="1:64" ht="15.75" customHeight="1" thickBot="1">
      <c r="A30" s="326">
        <v>12</v>
      </c>
      <c r="B30" s="395">
        <v>30</v>
      </c>
      <c r="C30" s="45">
        <v>30</v>
      </c>
      <c r="D30" s="399">
        <f>'Zákl._ kolo'!CV33</f>
        <v>0</v>
      </c>
      <c r="E30" s="93" t="e">
        <f>'Zákl._ kolo'!CO33</f>
        <v>#VALUE!</v>
      </c>
      <c r="F30" s="94">
        <f>'Zákl._ kolo'!CP33</f>
        <v>0</v>
      </c>
      <c r="G30" s="91" t="s">
        <v>14</v>
      </c>
      <c r="H30" s="92">
        <f>'Zákl._ kolo'!CR33</f>
        <v>0</v>
      </c>
      <c r="I30" s="96">
        <f>'Zákl._ kolo'!CS33</f>
        <v>0</v>
      </c>
      <c r="J30" s="397">
        <v>13</v>
      </c>
      <c r="K30" s="279">
        <v>13</v>
      </c>
      <c r="L30" s="400">
        <f>'2_ kolo'!BC35</f>
        <v>0</v>
      </c>
      <c r="M30" s="284">
        <f>'2_ kolo'!AV35</f>
        <v>0</v>
      </c>
      <c r="N30" s="285">
        <f>'2_ kolo'!AW35</f>
        <v>0</v>
      </c>
      <c r="O30" s="286" t="s">
        <v>14</v>
      </c>
      <c r="P30" s="287">
        <f>'2_ kolo'!AY35</f>
        <v>0</v>
      </c>
      <c r="Q30" s="288">
        <f>'2_ kolo'!AZ35</f>
        <v>0</v>
      </c>
      <c r="R30" s="396">
        <v>28</v>
      </c>
      <c r="S30" s="44">
        <v>13</v>
      </c>
      <c r="T30" s="406">
        <f>'2_ kolo'!BK35</f>
        <v>0</v>
      </c>
      <c r="U30" s="232" t="e">
        <f>'2_ kolo'!BD35</f>
        <v>#VALUE!</v>
      </c>
      <c r="V30" s="187">
        <f>'2_ kolo'!BE35</f>
        <v>0</v>
      </c>
      <c r="W30" s="190" t="s">
        <v>14</v>
      </c>
      <c r="X30" s="189">
        <f>'2_ kolo'!BG35</f>
        <v>0</v>
      </c>
      <c r="Y30" s="231">
        <f>'2_ kolo'!BH35</f>
        <v>0</v>
      </c>
      <c r="Z30" s="397">
        <v>13</v>
      </c>
      <c r="AA30" s="158">
        <v>13</v>
      </c>
      <c r="AB30" s="408">
        <f>'3_ kolo'!BC35</f>
        <v>0</v>
      </c>
      <c r="AC30" s="222">
        <f>'3_ kolo'!AV35</f>
        <v>0</v>
      </c>
      <c r="AD30" s="145">
        <f>'3_ kolo'!AW35</f>
        <v>0</v>
      </c>
      <c r="AE30" s="207" t="s">
        <v>14</v>
      </c>
      <c r="AF30" s="147">
        <f>'3_ kolo'!AY35</f>
        <v>0</v>
      </c>
      <c r="AG30" s="223">
        <f>'3_ kolo'!AZ35</f>
        <v>0</v>
      </c>
      <c r="AH30" s="396">
        <v>28</v>
      </c>
      <c r="AI30" s="44">
        <v>13</v>
      </c>
      <c r="AJ30" s="406">
        <f>'3_ kolo'!BK35</f>
        <v>0</v>
      </c>
      <c r="AK30" s="232" t="e">
        <f>'3_ kolo'!BD35</f>
        <v>#VALUE!</v>
      </c>
      <c r="AL30" s="187">
        <f>'3_ kolo'!BE35</f>
        <v>0</v>
      </c>
      <c r="AM30" s="190" t="s">
        <v>14</v>
      </c>
      <c r="AN30" s="189">
        <f>'3_ kolo'!BG35</f>
        <v>0</v>
      </c>
      <c r="AO30" s="231">
        <f>'3_ kolo'!BH35</f>
        <v>0</v>
      </c>
      <c r="AP30" s="397">
        <v>13</v>
      </c>
      <c r="AQ30" s="158">
        <v>13</v>
      </c>
      <c r="AR30" s="408">
        <f>'---'!BC35</f>
        <v>0</v>
      </c>
      <c r="AS30" s="222">
        <f>'---'!AV35</f>
        <v>0</v>
      </c>
      <c r="AT30" s="145">
        <f>'---'!AW35</f>
        <v>0</v>
      </c>
      <c r="AU30" s="207" t="s">
        <v>14</v>
      </c>
      <c r="AV30" s="147">
        <f>'---'!AY35</f>
        <v>0</v>
      </c>
      <c r="AW30" s="223">
        <f>'---'!AZ35</f>
        <v>0</v>
      </c>
      <c r="AX30" s="396">
        <v>28</v>
      </c>
      <c r="AY30" s="44">
        <v>13</v>
      </c>
      <c r="AZ30" s="406">
        <f>'---'!BK35</f>
        <v>0</v>
      </c>
      <c r="BA30" s="232" t="e">
        <f>'---'!BD35</f>
        <v>#VALUE!</v>
      </c>
      <c r="BB30" s="187">
        <f>'---'!BE35</f>
        <v>0</v>
      </c>
      <c r="BC30" s="190" t="s">
        <v>14</v>
      </c>
      <c r="BD30" s="189">
        <f>'---'!BG35</f>
        <v>0</v>
      </c>
      <c r="BE30" s="231">
        <f>'---'!BH35</f>
        <v>0</v>
      </c>
      <c r="BF30" s="397">
        <v>13</v>
      </c>
      <c r="BG30" s="766"/>
    </row>
    <row r="31" spans="1:64" ht="15.75" customHeight="1" thickTop="1">
      <c r="A31" s="327">
        <v>13</v>
      </c>
      <c r="B31" s="33"/>
      <c r="C31" s="86"/>
      <c r="J31" s="397">
        <v>14</v>
      </c>
      <c r="K31" s="279">
        <v>14</v>
      </c>
      <c r="L31" s="400">
        <f>'2_ kolo'!BC36</f>
        <v>0</v>
      </c>
      <c r="M31" s="284">
        <f>'2_ kolo'!AV36</f>
        <v>0</v>
      </c>
      <c r="N31" s="285">
        <f>'2_ kolo'!AW36</f>
        <v>0</v>
      </c>
      <c r="O31" s="286" t="s">
        <v>14</v>
      </c>
      <c r="P31" s="287">
        <f>'2_ kolo'!AY36</f>
        <v>0</v>
      </c>
      <c r="Q31" s="288">
        <f>'2_ kolo'!AZ36</f>
        <v>0</v>
      </c>
      <c r="R31" s="396">
        <v>29</v>
      </c>
      <c r="S31" s="44">
        <v>14</v>
      </c>
      <c r="T31" s="406">
        <f>'2_ kolo'!BK36</f>
        <v>0</v>
      </c>
      <c r="U31" s="232" t="e">
        <f>'2_ kolo'!BD36</f>
        <v>#VALUE!</v>
      </c>
      <c r="V31" s="187">
        <f>'2_ kolo'!BE36</f>
        <v>0</v>
      </c>
      <c r="W31" s="190" t="s">
        <v>14</v>
      </c>
      <c r="X31" s="189">
        <f>'2_ kolo'!BG36</f>
        <v>0</v>
      </c>
      <c r="Y31" s="231">
        <f>'2_ kolo'!BH36</f>
        <v>0</v>
      </c>
      <c r="Z31" s="397">
        <v>14</v>
      </c>
      <c r="AA31" s="158">
        <v>14</v>
      </c>
      <c r="AB31" s="408">
        <f>'3_ kolo'!BC36</f>
        <v>0</v>
      </c>
      <c r="AC31" s="222">
        <f>'3_ kolo'!AV36</f>
        <v>0</v>
      </c>
      <c r="AD31" s="145">
        <f>'3_ kolo'!AW36</f>
        <v>0</v>
      </c>
      <c r="AE31" s="207" t="s">
        <v>14</v>
      </c>
      <c r="AF31" s="147">
        <f>'3_ kolo'!AY36</f>
        <v>0</v>
      </c>
      <c r="AG31" s="223">
        <f>'3_ kolo'!AZ36</f>
        <v>0</v>
      </c>
      <c r="AH31" s="396">
        <v>29</v>
      </c>
      <c r="AI31" s="44">
        <v>14</v>
      </c>
      <c r="AJ31" s="406">
        <f>'3_ kolo'!BK36</f>
        <v>0</v>
      </c>
      <c r="AK31" s="232" t="e">
        <f>'3_ kolo'!BD36</f>
        <v>#VALUE!</v>
      </c>
      <c r="AL31" s="187">
        <f>'3_ kolo'!BE36</f>
        <v>0</v>
      </c>
      <c r="AM31" s="190" t="s">
        <v>14</v>
      </c>
      <c r="AN31" s="189">
        <f>'3_ kolo'!BG36</f>
        <v>0</v>
      </c>
      <c r="AO31" s="231">
        <f>'3_ kolo'!BH36</f>
        <v>0</v>
      </c>
      <c r="AP31" s="397">
        <v>14</v>
      </c>
      <c r="AQ31" s="158">
        <v>14</v>
      </c>
      <c r="AR31" s="408">
        <f>'---'!BC36</f>
        <v>0</v>
      </c>
      <c r="AS31" s="222">
        <f>'---'!AV36</f>
        <v>0</v>
      </c>
      <c r="AT31" s="145">
        <f>'---'!AW36</f>
        <v>0</v>
      </c>
      <c r="AU31" s="207" t="s">
        <v>14</v>
      </c>
      <c r="AV31" s="147">
        <f>'---'!AY36</f>
        <v>0</v>
      </c>
      <c r="AW31" s="223">
        <f>'---'!AZ36</f>
        <v>0</v>
      </c>
      <c r="AX31" s="396">
        <v>29</v>
      </c>
      <c r="AY31" s="44">
        <v>14</v>
      </c>
      <c r="AZ31" s="406">
        <f>'---'!BK36</f>
        <v>0</v>
      </c>
      <c r="BA31" s="232" t="e">
        <f>'---'!BD36</f>
        <v>#VALUE!</v>
      </c>
      <c r="BB31" s="187">
        <f>'---'!BE36</f>
        <v>0</v>
      </c>
      <c r="BC31" s="190" t="s">
        <v>14</v>
      </c>
      <c r="BD31" s="189">
        <f>'---'!BG36</f>
        <v>0</v>
      </c>
      <c r="BE31" s="231">
        <f>'---'!BH36</f>
        <v>0</v>
      </c>
      <c r="BF31" s="397">
        <v>14</v>
      </c>
      <c r="BG31" s="766"/>
    </row>
    <row r="32" spans="1:64" ht="15.75" customHeight="1" thickBot="1">
      <c r="A32" s="326">
        <v>14</v>
      </c>
      <c r="C32" s="33" t="s">
        <v>64</v>
      </c>
      <c r="J32" s="397">
        <v>15</v>
      </c>
      <c r="K32" s="289">
        <v>15</v>
      </c>
      <c r="L32" s="401">
        <f>'2_ kolo'!BC37</f>
        <v>0</v>
      </c>
      <c r="M32" s="290">
        <f>'2_ kolo'!AV37</f>
        <v>0</v>
      </c>
      <c r="N32" s="291">
        <f>'2_ kolo'!AW37</f>
        <v>0</v>
      </c>
      <c r="O32" s="292" t="s">
        <v>14</v>
      </c>
      <c r="P32" s="293">
        <f>'2_ kolo'!AY37</f>
        <v>0</v>
      </c>
      <c r="Q32" s="294">
        <f>'2_ kolo'!AZ37</f>
        <v>0</v>
      </c>
      <c r="R32" s="396">
        <v>30</v>
      </c>
      <c r="S32" s="45">
        <v>15</v>
      </c>
      <c r="T32" s="407">
        <f>'2_ kolo'!BK37</f>
        <v>0</v>
      </c>
      <c r="U32" s="69" t="e">
        <f>'2_ kolo'!BD37</f>
        <v>#VALUE!</v>
      </c>
      <c r="V32" s="71">
        <f>'2_ kolo'!BE37</f>
        <v>0</v>
      </c>
      <c r="W32" s="238" t="s">
        <v>14</v>
      </c>
      <c r="X32" s="72">
        <f>'2_ kolo'!BG37</f>
        <v>0</v>
      </c>
      <c r="Y32" s="73">
        <f>'2_ kolo'!BH37</f>
        <v>0</v>
      </c>
      <c r="Z32" s="397">
        <v>15</v>
      </c>
      <c r="AA32" s="159">
        <v>15</v>
      </c>
      <c r="AB32" s="409">
        <f>'3_ kolo'!BC37</f>
        <v>0</v>
      </c>
      <c r="AC32" s="224">
        <f>'3_ kolo'!AV37</f>
        <v>0</v>
      </c>
      <c r="AD32" s="225">
        <f>'3_ kolo'!AW37</f>
        <v>0</v>
      </c>
      <c r="AE32" s="226" t="s">
        <v>14</v>
      </c>
      <c r="AF32" s="227">
        <f>'3_ kolo'!AY37</f>
        <v>0</v>
      </c>
      <c r="AG32" s="228">
        <f>'3_ kolo'!AZ37</f>
        <v>0</v>
      </c>
      <c r="AH32" s="396">
        <v>30</v>
      </c>
      <c r="AI32" s="45">
        <v>15</v>
      </c>
      <c r="AJ32" s="407">
        <f>'3_ kolo'!BK37</f>
        <v>0</v>
      </c>
      <c r="AK32" s="69" t="e">
        <f>'3_ kolo'!BD37</f>
        <v>#VALUE!</v>
      </c>
      <c r="AL32" s="71">
        <f>'3_ kolo'!BE37</f>
        <v>0</v>
      </c>
      <c r="AM32" s="238" t="s">
        <v>14</v>
      </c>
      <c r="AN32" s="72">
        <f>'3_ kolo'!BG37</f>
        <v>0</v>
      </c>
      <c r="AO32" s="73">
        <f>'3_ kolo'!BH37</f>
        <v>0</v>
      </c>
      <c r="AP32" s="397">
        <v>15</v>
      </c>
      <c r="AQ32" s="159">
        <v>15</v>
      </c>
      <c r="AR32" s="409">
        <f>'---'!BC37</f>
        <v>0</v>
      </c>
      <c r="AS32" s="224">
        <f>'---'!AV37</f>
        <v>0</v>
      </c>
      <c r="AT32" s="225">
        <f>'---'!AW37</f>
        <v>0</v>
      </c>
      <c r="AU32" s="226" t="s">
        <v>14</v>
      </c>
      <c r="AV32" s="227">
        <f>'---'!AY37</f>
        <v>0</v>
      </c>
      <c r="AW32" s="228">
        <f>'---'!AZ37</f>
        <v>0</v>
      </c>
      <c r="AX32" s="396">
        <v>30</v>
      </c>
      <c r="AY32" s="45">
        <v>15</v>
      </c>
      <c r="AZ32" s="407">
        <f>'---'!BK37</f>
        <v>0</v>
      </c>
      <c r="BA32" s="69" t="e">
        <f>'---'!BD37</f>
        <v>#VALUE!</v>
      </c>
      <c r="BB32" s="71">
        <f>'---'!BE37</f>
        <v>0</v>
      </c>
      <c r="BC32" s="238" t="s">
        <v>14</v>
      </c>
      <c r="BD32" s="72">
        <f>'---'!BG37</f>
        <v>0</v>
      </c>
      <c r="BE32" s="73">
        <f>'---'!BH37</f>
        <v>0</v>
      </c>
      <c r="BF32" s="397">
        <v>15</v>
      </c>
      <c r="BG32" s="766"/>
    </row>
    <row r="33" spans="1:63" ht="18.75" thickTop="1">
      <c r="A33" s="328">
        <v>15</v>
      </c>
      <c r="B33" s="86"/>
      <c r="C33" s="86"/>
      <c r="K33" s="152" t="s">
        <v>38</v>
      </c>
      <c r="AA33" s="152" t="s">
        <v>45</v>
      </c>
      <c r="AQ33" s="152" t="s">
        <v>54</v>
      </c>
    </row>
    <row r="34" spans="1:63" ht="18.75" thickBot="1">
      <c r="A34" s="326">
        <v>16</v>
      </c>
      <c r="B34" s="86"/>
      <c r="C34" s="86"/>
      <c r="J34" s="243"/>
      <c r="K34" s="245"/>
      <c r="L34" s="245"/>
      <c r="M34" s="245"/>
      <c r="N34" s="246" t="s">
        <v>39</v>
      </c>
      <c r="O34" s="245"/>
      <c r="P34" s="245"/>
      <c r="Q34" s="245"/>
      <c r="R34" s="243"/>
      <c r="S34" s="245"/>
      <c r="T34" s="245"/>
      <c r="U34" s="245"/>
      <c r="V34" s="245"/>
      <c r="W34" s="245"/>
      <c r="X34" s="245"/>
      <c r="Y34" s="245"/>
      <c r="Z34" s="243"/>
      <c r="AA34" s="245"/>
      <c r="AB34" s="245"/>
      <c r="AC34" s="245"/>
      <c r="AD34" s="246" t="s">
        <v>49</v>
      </c>
      <c r="AE34" s="245"/>
      <c r="AF34" s="245"/>
      <c r="AG34" s="245"/>
      <c r="AH34" s="243"/>
      <c r="AI34" s="245"/>
      <c r="AJ34" s="245"/>
      <c r="AK34" s="245"/>
      <c r="AL34" s="245"/>
      <c r="AM34" s="245"/>
      <c r="AN34" s="245"/>
      <c r="AO34" s="245"/>
      <c r="AP34" s="243"/>
      <c r="AQ34" s="243"/>
      <c r="AR34" s="243"/>
      <c r="AS34" s="243"/>
      <c r="AT34" s="244" t="s">
        <v>55</v>
      </c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</row>
    <row r="35" spans="1:63" ht="15.75" customHeight="1" thickTop="1">
      <c r="A35" s="326">
        <v>17</v>
      </c>
      <c r="B35" s="348"/>
      <c r="C35" s="349"/>
      <c r="D35" s="350"/>
      <c r="E35" s="350"/>
      <c r="F35" s="754" t="s">
        <v>62</v>
      </c>
      <c r="G35" s="755"/>
      <c r="H35" s="756"/>
      <c r="I35" s="756"/>
      <c r="J35" s="397">
        <v>1</v>
      </c>
      <c r="K35" s="268">
        <v>1</v>
      </c>
      <c r="L35" s="430">
        <f>'2_ kolo'!BC42</f>
        <v>0</v>
      </c>
      <c r="M35" s="431">
        <f>'2_ kolo'!AV42</f>
        <v>0</v>
      </c>
      <c r="N35" s="432">
        <f>'2_ kolo'!AW42</f>
        <v>0</v>
      </c>
      <c r="O35" s="433" t="s">
        <v>14</v>
      </c>
      <c r="P35" s="434">
        <f>'2_ kolo'!AY42</f>
        <v>0</v>
      </c>
      <c r="Q35" s="435">
        <f>'2_ kolo'!AZ42</f>
        <v>0</v>
      </c>
      <c r="R35" s="395">
        <v>1</v>
      </c>
      <c r="S35" s="46">
        <v>1</v>
      </c>
      <c r="T35" s="436">
        <f>'2_ kolo'!BK42</f>
        <v>0</v>
      </c>
      <c r="U35" s="437">
        <f>'2_ kolo'!BD42</f>
        <v>2</v>
      </c>
      <c r="V35" s="419">
        <f>'2_ kolo'!BE42</f>
        <v>108</v>
      </c>
      <c r="W35" s="420" t="s">
        <v>14</v>
      </c>
      <c r="X35" s="421">
        <f>'2_ kolo'!BG42</f>
        <v>385</v>
      </c>
      <c r="Y35" s="422">
        <f>'2_ kolo'!BH42</f>
        <v>-277</v>
      </c>
      <c r="Z35" s="397">
        <v>1</v>
      </c>
      <c r="AA35" s="268">
        <v>1</v>
      </c>
      <c r="AB35" s="430">
        <f>'3_ kolo'!BC42</f>
        <v>0</v>
      </c>
      <c r="AC35" s="431">
        <f>'3_ kolo'!AV42</f>
        <v>0</v>
      </c>
      <c r="AD35" s="432">
        <f>'3_ kolo'!AW42</f>
        <v>0</v>
      </c>
      <c r="AE35" s="433" t="s">
        <v>14</v>
      </c>
      <c r="AF35" s="434">
        <f>'3_ kolo'!AY42</f>
        <v>0</v>
      </c>
      <c r="AG35" s="435">
        <f>'3_ kolo'!AZ42</f>
        <v>0</v>
      </c>
      <c r="AH35" s="396">
        <v>1</v>
      </c>
      <c r="AI35" s="46">
        <v>1</v>
      </c>
      <c r="AJ35" s="436">
        <f>'3_ kolo'!BK42</f>
        <v>0</v>
      </c>
      <c r="AK35" s="418">
        <f>'3_ kolo'!BD42</f>
        <v>2</v>
      </c>
      <c r="AL35" s="419">
        <f>'3_ kolo'!BE42</f>
        <v>108</v>
      </c>
      <c r="AM35" s="420" t="s">
        <v>14</v>
      </c>
      <c r="AN35" s="421">
        <f>'3_ kolo'!BG42</f>
        <v>385</v>
      </c>
      <c r="AO35" s="422">
        <f>'3_ kolo'!BH42</f>
        <v>-277</v>
      </c>
      <c r="AP35" s="397">
        <v>1</v>
      </c>
    </row>
    <row r="36" spans="1:63" ht="15.75" customHeight="1">
      <c r="A36" s="326">
        <v>18</v>
      </c>
      <c r="B36" s="86"/>
      <c r="C36" s="86"/>
      <c r="F36" s="757"/>
      <c r="G36" s="757"/>
      <c r="H36" s="758"/>
      <c r="I36" s="758"/>
      <c r="J36" s="397">
        <v>2</v>
      </c>
      <c r="K36" s="269">
        <v>2</v>
      </c>
      <c r="L36" s="402">
        <f>'2_ kolo'!BC43</f>
        <v>0</v>
      </c>
      <c r="M36" s="261">
        <f>'2_ kolo'!AV43</f>
        <v>0</v>
      </c>
      <c r="N36" s="251">
        <f>'2_ kolo'!AW43</f>
        <v>0</v>
      </c>
      <c r="O36" s="252" t="s">
        <v>14</v>
      </c>
      <c r="P36" s="253">
        <f>'2_ kolo'!AY43</f>
        <v>0</v>
      </c>
      <c r="Q36" s="262">
        <f>'2_ kolo'!AZ43</f>
        <v>0</v>
      </c>
      <c r="R36" s="395">
        <v>2</v>
      </c>
      <c r="S36" s="44">
        <v>2</v>
      </c>
      <c r="T36" s="406">
        <f>'2_ kolo'!BK43</f>
        <v>0</v>
      </c>
      <c r="U36" s="232">
        <f>'2_ kolo'!BD43</f>
        <v>2</v>
      </c>
      <c r="V36" s="187">
        <f>'2_ kolo'!BE43</f>
        <v>74</v>
      </c>
      <c r="W36" s="190" t="s">
        <v>14</v>
      </c>
      <c r="X36" s="189">
        <f>'2_ kolo'!BG43</f>
        <v>417</v>
      </c>
      <c r="Y36" s="231">
        <f>'2_ kolo'!BH43</f>
        <v>-343</v>
      </c>
      <c r="Z36" s="397">
        <v>2</v>
      </c>
      <c r="AA36" s="269">
        <v>2</v>
      </c>
      <c r="AB36" s="402">
        <f>'3_ kolo'!BC43</f>
        <v>0</v>
      </c>
      <c r="AC36" s="261">
        <f>'3_ kolo'!AV43</f>
        <v>0</v>
      </c>
      <c r="AD36" s="251">
        <f>'3_ kolo'!AW43</f>
        <v>0</v>
      </c>
      <c r="AE36" s="252" t="s">
        <v>14</v>
      </c>
      <c r="AF36" s="253">
        <f>'3_ kolo'!AY43</f>
        <v>0</v>
      </c>
      <c r="AG36" s="262">
        <f>'3_ kolo'!AZ43</f>
        <v>0</v>
      </c>
      <c r="AH36" s="396">
        <v>2</v>
      </c>
      <c r="AI36" s="44">
        <v>2</v>
      </c>
      <c r="AJ36" s="406">
        <f>'3_ kolo'!BK43</f>
        <v>0</v>
      </c>
      <c r="AK36" s="232">
        <f>'3_ kolo'!BD43</f>
        <v>2</v>
      </c>
      <c r="AL36" s="187">
        <f>'3_ kolo'!BE43</f>
        <v>74</v>
      </c>
      <c r="AM36" s="190" t="s">
        <v>14</v>
      </c>
      <c r="AN36" s="189">
        <f>'3_ kolo'!BG43</f>
        <v>417</v>
      </c>
      <c r="AO36" s="231">
        <f>'3_ kolo'!BH43</f>
        <v>-343</v>
      </c>
      <c r="AP36" s="397">
        <v>2</v>
      </c>
      <c r="BA36" s="767" t="s">
        <v>69</v>
      </c>
      <c r="BB36" s="706"/>
      <c r="BC36" s="706"/>
      <c r="BD36" s="706"/>
      <c r="BE36" s="706"/>
      <c r="BF36" s="706"/>
      <c r="BG36" s="706"/>
      <c r="BH36" s="706"/>
      <c r="BI36" s="706"/>
      <c r="BJ36" s="706"/>
      <c r="BK36" s="706"/>
    </row>
    <row r="37" spans="1:63" ht="15.75" customHeight="1">
      <c r="A37" s="326">
        <v>19</v>
      </c>
      <c r="B37" s="86"/>
      <c r="C37" s="86"/>
      <c r="F37" s="757"/>
      <c r="G37" s="757"/>
      <c r="H37" s="758"/>
      <c r="I37" s="758"/>
      <c r="J37" s="397">
        <v>3</v>
      </c>
      <c r="K37" s="269">
        <v>3</v>
      </c>
      <c r="L37" s="402">
        <f>'2_ kolo'!BC44</f>
        <v>0</v>
      </c>
      <c r="M37" s="261">
        <f>'2_ kolo'!AV44</f>
        <v>0</v>
      </c>
      <c r="N37" s="251">
        <f>'2_ kolo'!AW44</f>
        <v>0</v>
      </c>
      <c r="O37" s="252" t="s">
        <v>14</v>
      </c>
      <c r="P37" s="253">
        <f>'2_ kolo'!AY44</f>
        <v>0</v>
      </c>
      <c r="Q37" s="262">
        <f>'2_ kolo'!AZ44</f>
        <v>0</v>
      </c>
      <c r="R37" s="395">
        <v>3</v>
      </c>
      <c r="S37" s="44">
        <v>3</v>
      </c>
      <c r="T37" s="406">
        <f>'2_ kolo'!BK44</f>
        <v>0</v>
      </c>
      <c r="U37" s="232">
        <f>'2_ kolo'!BD44</f>
        <v>0</v>
      </c>
      <c r="V37" s="187">
        <f>'2_ kolo'!BE44</f>
        <v>0</v>
      </c>
      <c r="W37" s="190" t="s">
        <v>14</v>
      </c>
      <c r="X37" s="189">
        <f>'2_ kolo'!BG44</f>
        <v>0</v>
      </c>
      <c r="Y37" s="231">
        <f>'2_ kolo'!BH44</f>
        <v>0</v>
      </c>
      <c r="Z37" s="397">
        <v>3</v>
      </c>
      <c r="AA37" s="269">
        <v>3</v>
      </c>
      <c r="AB37" s="402">
        <f>'3_ kolo'!BC44</f>
        <v>0</v>
      </c>
      <c r="AC37" s="261">
        <f>'3_ kolo'!AV44</f>
        <v>0</v>
      </c>
      <c r="AD37" s="251">
        <f>'3_ kolo'!AW44</f>
        <v>0</v>
      </c>
      <c r="AE37" s="252" t="s">
        <v>14</v>
      </c>
      <c r="AF37" s="253">
        <f>'3_ kolo'!AY44</f>
        <v>0</v>
      </c>
      <c r="AG37" s="262">
        <f>'3_ kolo'!AZ44</f>
        <v>0</v>
      </c>
      <c r="AH37" s="396">
        <v>3</v>
      </c>
      <c r="AI37" s="44">
        <v>3</v>
      </c>
      <c r="AJ37" s="406">
        <f>'3_ kolo'!BK44</f>
        <v>0</v>
      </c>
      <c r="AK37" s="232">
        <f>'3_ kolo'!BD44</f>
        <v>0</v>
      </c>
      <c r="AL37" s="187">
        <f>'3_ kolo'!BE44</f>
        <v>0</v>
      </c>
      <c r="AM37" s="190" t="s">
        <v>14</v>
      </c>
      <c r="AN37" s="189">
        <f>'3_ kolo'!BG44</f>
        <v>0</v>
      </c>
      <c r="AO37" s="231">
        <f>'3_ kolo'!BH44</f>
        <v>0</v>
      </c>
      <c r="AP37" s="397">
        <v>3</v>
      </c>
      <c r="BA37" s="706"/>
      <c r="BB37" s="706"/>
      <c r="BC37" s="706"/>
      <c r="BD37" s="706"/>
      <c r="BE37" s="706"/>
      <c r="BF37" s="706"/>
      <c r="BG37" s="706"/>
      <c r="BH37" s="706"/>
      <c r="BI37" s="706"/>
      <c r="BJ37" s="706"/>
      <c r="BK37" s="706"/>
    </row>
    <row r="38" spans="1:63" ht="15.75" customHeight="1">
      <c r="A38" s="326">
        <v>20</v>
      </c>
      <c r="B38" s="86"/>
      <c r="C38" s="86"/>
      <c r="F38" s="757"/>
      <c r="G38" s="757"/>
      <c r="H38" s="758"/>
      <c r="I38" s="758"/>
      <c r="J38" s="397">
        <v>4</v>
      </c>
      <c r="K38" s="269">
        <v>4</v>
      </c>
      <c r="L38" s="402">
        <f>'2_ kolo'!BC45</f>
        <v>0</v>
      </c>
      <c r="M38" s="261">
        <f>'2_ kolo'!AV45</f>
        <v>0</v>
      </c>
      <c r="N38" s="251">
        <f>'2_ kolo'!AW45</f>
        <v>0</v>
      </c>
      <c r="O38" s="252" t="s">
        <v>14</v>
      </c>
      <c r="P38" s="253">
        <f>'2_ kolo'!AY45</f>
        <v>0</v>
      </c>
      <c r="Q38" s="262">
        <f>'2_ kolo'!AZ45</f>
        <v>0</v>
      </c>
      <c r="R38" s="395">
        <v>4</v>
      </c>
      <c r="S38" s="44">
        <v>4</v>
      </c>
      <c r="T38" s="406">
        <f>'2_ kolo'!BK45</f>
        <v>0</v>
      </c>
      <c r="U38" s="232">
        <f>'2_ kolo'!BD45</f>
        <v>0</v>
      </c>
      <c r="V38" s="187">
        <f>'2_ kolo'!BE45</f>
        <v>0</v>
      </c>
      <c r="W38" s="190" t="s">
        <v>14</v>
      </c>
      <c r="X38" s="189">
        <f>'2_ kolo'!BG45</f>
        <v>0</v>
      </c>
      <c r="Y38" s="231">
        <f>'2_ kolo'!BH45</f>
        <v>0</v>
      </c>
      <c r="Z38" s="397">
        <v>4</v>
      </c>
      <c r="AA38" s="269">
        <v>4</v>
      </c>
      <c r="AB38" s="402">
        <f>'3_ kolo'!BC45</f>
        <v>0</v>
      </c>
      <c r="AC38" s="261">
        <f>'3_ kolo'!AV45</f>
        <v>0</v>
      </c>
      <c r="AD38" s="251">
        <f>'3_ kolo'!AW45</f>
        <v>0</v>
      </c>
      <c r="AE38" s="252" t="s">
        <v>14</v>
      </c>
      <c r="AF38" s="253">
        <f>'3_ kolo'!AY45</f>
        <v>0</v>
      </c>
      <c r="AG38" s="262">
        <f>'3_ kolo'!AZ45</f>
        <v>0</v>
      </c>
      <c r="AH38" s="396">
        <v>4</v>
      </c>
      <c r="AI38" s="44">
        <v>4</v>
      </c>
      <c r="AJ38" s="406">
        <f>'3_ kolo'!BK45</f>
        <v>0</v>
      </c>
      <c r="AK38" s="232">
        <f>'3_ kolo'!BD45</f>
        <v>0</v>
      </c>
      <c r="AL38" s="187">
        <f>'3_ kolo'!BE45</f>
        <v>0</v>
      </c>
      <c r="AM38" s="190" t="s">
        <v>14</v>
      </c>
      <c r="AN38" s="189">
        <f>'3_ kolo'!BG45</f>
        <v>0</v>
      </c>
      <c r="AO38" s="231">
        <f>'3_ kolo'!BH45</f>
        <v>0</v>
      </c>
      <c r="AP38" s="397">
        <v>4</v>
      </c>
      <c r="AQ38" s="703" t="s">
        <v>62</v>
      </c>
      <c r="AR38" s="704"/>
      <c r="AS38" s="704"/>
      <c r="AT38" s="704"/>
      <c r="AU38" s="704"/>
      <c r="AV38" s="762"/>
      <c r="AW38" s="762"/>
      <c r="AX38" s="762"/>
      <c r="AY38" s="762"/>
      <c r="AZ38" s="762"/>
      <c r="BA38" s="706"/>
      <c r="BB38" s="706"/>
      <c r="BC38" s="706"/>
      <c r="BD38" s="706"/>
      <c r="BE38" s="706"/>
      <c r="BF38" s="706"/>
      <c r="BG38" s="706"/>
      <c r="BH38" s="706"/>
      <c r="BI38" s="706"/>
      <c r="BJ38" s="706"/>
      <c r="BK38" s="706"/>
    </row>
    <row r="39" spans="1:63" ht="15.75" customHeight="1">
      <c r="A39" s="326">
        <v>21</v>
      </c>
      <c r="B39" s="86"/>
      <c r="C39" s="86"/>
      <c r="F39" s="757"/>
      <c r="G39" s="757"/>
      <c r="H39" s="758"/>
      <c r="I39" s="758"/>
      <c r="J39" s="397">
        <v>5</v>
      </c>
      <c r="K39" s="269">
        <v>5</v>
      </c>
      <c r="L39" s="402">
        <f>'2_ kolo'!BC46</f>
        <v>0</v>
      </c>
      <c r="M39" s="261">
        <f>'2_ kolo'!AV46</f>
        <v>0</v>
      </c>
      <c r="N39" s="251">
        <f>'2_ kolo'!AW46</f>
        <v>0</v>
      </c>
      <c r="O39" s="252" t="s">
        <v>14</v>
      </c>
      <c r="P39" s="253">
        <f>'2_ kolo'!AY46</f>
        <v>0</v>
      </c>
      <c r="Q39" s="262">
        <f>'2_ kolo'!AZ46</f>
        <v>0</v>
      </c>
      <c r="R39" s="395">
        <v>5</v>
      </c>
      <c r="S39" s="44">
        <v>5</v>
      </c>
      <c r="T39" s="406">
        <f>'2_ kolo'!BK46</f>
        <v>0</v>
      </c>
      <c r="U39" s="232" t="e">
        <f>'2_ kolo'!BD46</f>
        <v>#VALUE!</v>
      </c>
      <c r="V39" s="187">
        <f>'2_ kolo'!BE46</f>
        <v>0</v>
      </c>
      <c r="W39" s="190" t="s">
        <v>14</v>
      </c>
      <c r="X39" s="189">
        <f>'2_ kolo'!BG46</f>
        <v>0</v>
      </c>
      <c r="Y39" s="231">
        <f>'2_ kolo'!BH46</f>
        <v>0</v>
      </c>
      <c r="Z39" s="397">
        <v>5</v>
      </c>
      <c r="AA39" s="269">
        <v>5</v>
      </c>
      <c r="AB39" s="402">
        <f>'3_ kolo'!BC46</f>
        <v>0</v>
      </c>
      <c r="AC39" s="261">
        <f>'3_ kolo'!AV46</f>
        <v>0</v>
      </c>
      <c r="AD39" s="251">
        <f>'3_ kolo'!AW46</f>
        <v>0</v>
      </c>
      <c r="AE39" s="252" t="s">
        <v>14</v>
      </c>
      <c r="AF39" s="253">
        <f>'3_ kolo'!AY46</f>
        <v>0</v>
      </c>
      <c r="AG39" s="262">
        <f>'3_ kolo'!AZ46</f>
        <v>0</v>
      </c>
      <c r="AH39" s="396">
        <v>5</v>
      </c>
      <c r="AI39" s="44">
        <v>5</v>
      </c>
      <c r="AJ39" s="406">
        <f>'3_ kolo'!BK46</f>
        <v>0</v>
      </c>
      <c r="AK39" s="232" t="e">
        <f>'3_ kolo'!BD46</f>
        <v>#VALUE!</v>
      </c>
      <c r="AL39" s="187">
        <f>'3_ kolo'!BE46</f>
        <v>0</v>
      </c>
      <c r="AM39" s="190" t="s">
        <v>14</v>
      </c>
      <c r="AN39" s="189">
        <f>'3_ kolo'!BG46</f>
        <v>0</v>
      </c>
      <c r="AO39" s="231">
        <f>'3_ kolo'!BH46</f>
        <v>0</v>
      </c>
      <c r="AP39" s="397">
        <v>5</v>
      </c>
      <c r="AQ39" s="704"/>
      <c r="AR39" s="704"/>
      <c r="AS39" s="704"/>
      <c r="AT39" s="704"/>
      <c r="AU39" s="704"/>
      <c r="AV39" s="762"/>
      <c r="AW39" s="762"/>
      <c r="AX39" s="762"/>
      <c r="AY39" s="762"/>
      <c r="AZ39" s="762"/>
      <c r="BA39" s="706"/>
      <c r="BB39" s="706"/>
      <c r="BC39" s="706"/>
      <c r="BD39" s="706"/>
      <c r="BE39" s="706"/>
      <c r="BF39" s="706"/>
      <c r="BG39" s="706"/>
      <c r="BH39" s="706"/>
      <c r="BI39" s="706"/>
      <c r="BJ39" s="706"/>
      <c r="BK39" s="706"/>
    </row>
    <row r="40" spans="1:63" ht="15.75" customHeight="1">
      <c r="A40" s="326">
        <v>22</v>
      </c>
      <c r="B40" s="86"/>
      <c r="C40" s="86"/>
      <c r="F40" s="757"/>
      <c r="G40" s="757"/>
      <c r="H40" s="758"/>
      <c r="I40" s="758"/>
      <c r="J40" s="397">
        <v>6</v>
      </c>
      <c r="K40" s="269">
        <v>6</v>
      </c>
      <c r="L40" s="402">
        <f>'2_ kolo'!BC47</f>
        <v>0</v>
      </c>
      <c r="M40" s="261">
        <f>'2_ kolo'!AV47</f>
        <v>0</v>
      </c>
      <c r="N40" s="251">
        <f>'2_ kolo'!AW47</f>
        <v>0</v>
      </c>
      <c r="O40" s="252" t="s">
        <v>14</v>
      </c>
      <c r="P40" s="253">
        <f>'2_ kolo'!AY47</f>
        <v>0</v>
      </c>
      <c r="Q40" s="262">
        <f>'2_ kolo'!AZ47</f>
        <v>0</v>
      </c>
      <c r="R40" s="395">
        <v>6</v>
      </c>
      <c r="S40" s="44">
        <v>6</v>
      </c>
      <c r="T40" s="406">
        <f>'2_ kolo'!BK47</f>
        <v>0</v>
      </c>
      <c r="U40" s="232" t="e">
        <f>'2_ kolo'!BD47</f>
        <v>#VALUE!</v>
      </c>
      <c r="V40" s="187">
        <f>'2_ kolo'!BE47</f>
        <v>0</v>
      </c>
      <c r="W40" s="190" t="s">
        <v>14</v>
      </c>
      <c r="X40" s="189">
        <f>'2_ kolo'!BG47</f>
        <v>0</v>
      </c>
      <c r="Y40" s="231">
        <f>'2_ kolo'!BH47</f>
        <v>0</v>
      </c>
      <c r="Z40" s="397">
        <v>6</v>
      </c>
      <c r="AA40" s="269">
        <v>6</v>
      </c>
      <c r="AB40" s="402">
        <f>'3_ kolo'!BC47</f>
        <v>0</v>
      </c>
      <c r="AC40" s="261">
        <f>'3_ kolo'!AV47</f>
        <v>0</v>
      </c>
      <c r="AD40" s="251">
        <f>'3_ kolo'!AW47</f>
        <v>0</v>
      </c>
      <c r="AE40" s="252" t="s">
        <v>14</v>
      </c>
      <c r="AF40" s="253">
        <f>'3_ kolo'!AY47</f>
        <v>0</v>
      </c>
      <c r="AG40" s="262">
        <f>'3_ kolo'!AZ47</f>
        <v>0</v>
      </c>
      <c r="AH40" s="396">
        <v>6</v>
      </c>
      <c r="AI40" s="44">
        <v>6</v>
      </c>
      <c r="AJ40" s="406">
        <f>'3_ kolo'!BK47</f>
        <v>0</v>
      </c>
      <c r="AK40" s="232" t="e">
        <f>'3_ kolo'!BD47</f>
        <v>#VALUE!</v>
      </c>
      <c r="AL40" s="187">
        <f>'3_ kolo'!BE47</f>
        <v>0</v>
      </c>
      <c r="AM40" s="190" t="s">
        <v>14</v>
      </c>
      <c r="AN40" s="189">
        <f>'3_ kolo'!BG47</f>
        <v>0</v>
      </c>
      <c r="AO40" s="231">
        <f>'3_ kolo'!BH47</f>
        <v>0</v>
      </c>
      <c r="AP40" s="397">
        <v>6</v>
      </c>
      <c r="AQ40" s="704"/>
      <c r="AR40" s="704"/>
      <c r="AS40" s="704"/>
      <c r="AT40" s="704"/>
      <c r="AU40" s="704"/>
      <c r="AV40" s="762"/>
      <c r="AW40" s="762"/>
      <c r="AX40" s="762"/>
      <c r="AY40" s="762"/>
      <c r="AZ40" s="762"/>
      <c r="BA40" s="706"/>
      <c r="BB40" s="706"/>
      <c r="BC40" s="706"/>
      <c r="BD40" s="706"/>
      <c r="BE40" s="706"/>
      <c r="BF40" s="706"/>
      <c r="BG40" s="706"/>
      <c r="BH40" s="706"/>
      <c r="BI40" s="706"/>
      <c r="BJ40" s="706"/>
      <c r="BK40" s="706"/>
    </row>
    <row r="41" spans="1:63" ht="15.75" customHeight="1">
      <c r="A41" s="326">
        <v>23</v>
      </c>
      <c r="B41" s="86"/>
      <c r="C41" s="86"/>
      <c r="F41" s="757"/>
      <c r="G41" s="757"/>
      <c r="H41" s="758"/>
      <c r="I41" s="758"/>
      <c r="J41" s="397">
        <v>7</v>
      </c>
      <c r="K41" s="269">
        <v>7</v>
      </c>
      <c r="L41" s="402">
        <f>'2_ kolo'!BC48</f>
        <v>0</v>
      </c>
      <c r="M41" s="261">
        <f>'2_ kolo'!AV48</f>
        <v>0</v>
      </c>
      <c r="N41" s="251">
        <f>'2_ kolo'!AW48</f>
        <v>0</v>
      </c>
      <c r="O41" s="252" t="s">
        <v>14</v>
      </c>
      <c r="P41" s="253">
        <f>'2_ kolo'!AY48</f>
        <v>0</v>
      </c>
      <c r="Q41" s="262">
        <f>'2_ kolo'!AZ48</f>
        <v>0</v>
      </c>
      <c r="R41" s="395">
        <v>7</v>
      </c>
      <c r="S41" s="44">
        <v>7</v>
      </c>
      <c r="T41" s="406">
        <f>'2_ kolo'!BK48</f>
        <v>0</v>
      </c>
      <c r="U41" s="232" t="e">
        <f>'2_ kolo'!BD48</f>
        <v>#VALUE!</v>
      </c>
      <c r="V41" s="187">
        <f>'2_ kolo'!BE48</f>
        <v>0</v>
      </c>
      <c r="W41" s="190" t="s">
        <v>14</v>
      </c>
      <c r="X41" s="189">
        <f>'2_ kolo'!BG48</f>
        <v>0</v>
      </c>
      <c r="Y41" s="231">
        <f>'2_ kolo'!BH48</f>
        <v>0</v>
      </c>
      <c r="Z41" s="397">
        <v>7</v>
      </c>
      <c r="AA41" s="269">
        <v>7</v>
      </c>
      <c r="AB41" s="402">
        <f>'3_ kolo'!BC48</f>
        <v>0</v>
      </c>
      <c r="AC41" s="261">
        <f>'3_ kolo'!AV48</f>
        <v>0</v>
      </c>
      <c r="AD41" s="251">
        <f>'3_ kolo'!AW48</f>
        <v>0</v>
      </c>
      <c r="AE41" s="252" t="s">
        <v>14</v>
      </c>
      <c r="AF41" s="253">
        <f>'3_ kolo'!AY48</f>
        <v>0</v>
      </c>
      <c r="AG41" s="262">
        <f>'3_ kolo'!AZ48</f>
        <v>0</v>
      </c>
      <c r="AH41" s="396">
        <v>7</v>
      </c>
      <c r="AI41" s="44">
        <v>7</v>
      </c>
      <c r="AJ41" s="406">
        <f>'3_ kolo'!BK48</f>
        <v>0</v>
      </c>
      <c r="AK41" s="232" t="e">
        <f>'3_ kolo'!BD48</f>
        <v>#VALUE!</v>
      </c>
      <c r="AL41" s="187">
        <f>'3_ kolo'!BE48</f>
        <v>0</v>
      </c>
      <c r="AM41" s="190" t="s">
        <v>14</v>
      </c>
      <c r="AN41" s="189">
        <f>'3_ kolo'!BG48</f>
        <v>0</v>
      </c>
      <c r="AO41" s="231">
        <f>'3_ kolo'!BH48</f>
        <v>0</v>
      </c>
      <c r="AP41" s="397">
        <v>7</v>
      </c>
      <c r="AQ41" s="704"/>
      <c r="AR41" s="704"/>
      <c r="AS41" s="704"/>
      <c r="AT41" s="704"/>
      <c r="AU41" s="704"/>
      <c r="AV41" s="762"/>
      <c r="AW41" s="762"/>
      <c r="AX41" s="762"/>
      <c r="AY41" s="762"/>
      <c r="AZ41" s="762"/>
      <c r="BA41" s="706"/>
      <c r="BB41" s="706"/>
      <c r="BC41" s="706"/>
      <c r="BD41" s="706"/>
      <c r="BE41" s="706"/>
      <c r="BF41" s="706"/>
      <c r="BG41" s="706"/>
      <c r="BH41" s="706"/>
      <c r="BI41" s="706"/>
      <c r="BJ41" s="706"/>
      <c r="BK41" s="706"/>
    </row>
    <row r="42" spans="1:63" ht="15.75" customHeight="1">
      <c r="A42" s="326">
        <v>24</v>
      </c>
      <c r="B42" s="86"/>
      <c r="C42" s="86"/>
      <c r="F42" s="757"/>
      <c r="G42" s="757"/>
      <c r="H42" s="758"/>
      <c r="I42" s="758"/>
      <c r="J42" s="397">
        <v>8</v>
      </c>
      <c r="K42" s="269">
        <v>8</v>
      </c>
      <c r="L42" s="402">
        <f>'2_ kolo'!BC49</f>
        <v>0</v>
      </c>
      <c r="M42" s="261">
        <f>'2_ kolo'!AV49</f>
        <v>0</v>
      </c>
      <c r="N42" s="251">
        <f>'2_ kolo'!AW49</f>
        <v>0</v>
      </c>
      <c r="O42" s="252" t="s">
        <v>14</v>
      </c>
      <c r="P42" s="253">
        <f>'2_ kolo'!AY49</f>
        <v>0</v>
      </c>
      <c r="Q42" s="262">
        <f>'2_ kolo'!AZ49</f>
        <v>0</v>
      </c>
      <c r="R42" s="395">
        <v>8</v>
      </c>
      <c r="S42" s="44">
        <v>8</v>
      </c>
      <c r="T42" s="406">
        <f>'2_ kolo'!BK49</f>
        <v>0</v>
      </c>
      <c r="U42" s="232" t="e">
        <f>'2_ kolo'!BD49</f>
        <v>#VALUE!</v>
      </c>
      <c r="V42" s="187">
        <f>'2_ kolo'!BE49</f>
        <v>0</v>
      </c>
      <c r="W42" s="190" t="s">
        <v>14</v>
      </c>
      <c r="X42" s="189">
        <f>'2_ kolo'!BG49</f>
        <v>0</v>
      </c>
      <c r="Y42" s="231">
        <f>'2_ kolo'!BH49</f>
        <v>0</v>
      </c>
      <c r="Z42" s="397">
        <v>8</v>
      </c>
      <c r="AA42" s="269">
        <v>8</v>
      </c>
      <c r="AB42" s="402">
        <f>'3_ kolo'!BC49</f>
        <v>0</v>
      </c>
      <c r="AC42" s="261">
        <f>'3_ kolo'!AV49</f>
        <v>0</v>
      </c>
      <c r="AD42" s="251">
        <f>'3_ kolo'!AW49</f>
        <v>0</v>
      </c>
      <c r="AE42" s="252" t="s">
        <v>14</v>
      </c>
      <c r="AF42" s="253">
        <f>'3_ kolo'!AY49</f>
        <v>0</v>
      </c>
      <c r="AG42" s="262">
        <f>'3_ kolo'!AZ49</f>
        <v>0</v>
      </c>
      <c r="AH42" s="396">
        <v>8</v>
      </c>
      <c r="AI42" s="44">
        <v>8</v>
      </c>
      <c r="AJ42" s="406">
        <f>'3_ kolo'!BK49</f>
        <v>0</v>
      </c>
      <c r="AK42" s="232" t="e">
        <f>'3_ kolo'!BD49</f>
        <v>#VALUE!</v>
      </c>
      <c r="AL42" s="187">
        <f>'3_ kolo'!BE49</f>
        <v>0</v>
      </c>
      <c r="AM42" s="190" t="s">
        <v>14</v>
      </c>
      <c r="AN42" s="189">
        <f>'3_ kolo'!BG49</f>
        <v>0</v>
      </c>
      <c r="AO42" s="231">
        <f>'3_ kolo'!BH49</f>
        <v>0</v>
      </c>
      <c r="AP42" s="397">
        <v>8</v>
      </c>
      <c r="AQ42" s="762"/>
      <c r="AR42" s="762"/>
      <c r="AS42" s="762"/>
      <c r="AT42" s="762"/>
      <c r="AU42" s="762"/>
      <c r="AV42" s="762"/>
      <c r="AW42" s="762"/>
      <c r="AX42" s="762"/>
      <c r="AY42" s="762"/>
      <c r="AZ42" s="762"/>
      <c r="BA42" s="706"/>
      <c r="BB42" s="706"/>
      <c r="BC42" s="706"/>
      <c r="BD42" s="706"/>
      <c r="BE42" s="706"/>
      <c r="BF42" s="706"/>
      <c r="BG42" s="706"/>
      <c r="BH42" s="706"/>
      <c r="BI42" s="706"/>
      <c r="BJ42" s="706"/>
      <c r="BK42" s="706"/>
    </row>
    <row r="43" spans="1:63" ht="15.75" customHeight="1">
      <c r="A43" s="326">
        <v>25</v>
      </c>
      <c r="B43" s="86"/>
      <c r="C43" s="86"/>
      <c r="F43" s="757"/>
      <c r="G43" s="757"/>
      <c r="H43" s="758"/>
      <c r="I43" s="758"/>
      <c r="J43" s="397">
        <v>9</v>
      </c>
      <c r="K43" s="269">
        <v>9</v>
      </c>
      <c r="L43" s="402">
        <f>'2_ kolo'!BC50</f>
        <v>0</v>
      </c>
      <c r="M43" s="261">
        <f>'2_ kolo'!AV50</f>
        <v>0</v>
      </c>
      <c r="N43" s="251">
        <f>'2_ kolo'!AW50</f>
        <v>0</v>
      </c>
      <c r="O43" s="252" t="s">
        <v>14</v>
      </c>
      <c r="P43" s="253">
        <f>'2_ kolo'!AY50</f>
        <v>0</v>
      </c>
      <c r="Q43" s="262">
        <f>'2_ kolo'!AZ50</f>
        <v>0</v>
      </c>
      <c r="R43" s="395">
        <v>9</v>
      </c>
      <c r="S43" s="44">
        <v>9</v>
      </c>
      <c r="T43" s="406">
        <f>'2_ kolo'!BK50</f>
        <v>0</v>
      </c>
      <c r="U43" s="232" t="e">
        <f>'2_ kolo'!BD50</f>
        <v>#VALUE!</v>
      </c>
      <c r="V43" s="187">
        <f>'2_ kolo'!BE50</f>
        <v>0</v>
      </c>
      <c r="W43" s="190" t="s">
        <v>14</v>
      </c>
      <c r="X43" s="189">
        <f>'2_ kolo'!BG50</f>
        <v>0</v>
      </c>
      <c r="Y43" s="231">
        <f>'2_ kolo'!BH50</f>
        <v>0</v>
      </c>
      <c r="Z43" s="397">
        <v>9</v>
      </c>
      <c r="AA43" s="269">
        <v>9</v>
      </c>
      <c r="AB43" s="402">
        <f>'3_ kolo'!BC50</f>
        <v>0</v>
      </c>
      <c r="AC43" s="261">
        <f>'3_ kolo'!AV50</f>
        <v>0</v>
      </c>
      <c r="AD43" s="251">
        <f>'3_ kolo'!AW50</f>
        <v>0</v>
      </c>
      <c r="AE43" s="252" t="s">
        <v>14</v>
      </c>
      <c r="AF43" s="253">
        <f>'3_ kolo'!AY50</f>
        <v>0</v>
      </c>
      <c r="AG43" s="262">
        <f>'3_ kolo'!AZ50</f>
        <v>0</v>
      </c>
      <c r="AH43" s="396">
        <v>9</v>
      </c>
      <c r="AI43" s="44">
        <v>9</v>
      </c>
      <c r="AJ43" s="406">
        <f>'3_ kolo'!BK50</f>
        <v>0</v>
      </c>
      <c r="AK43" s="232" t="e">
        <f>'3_ kolo'!BD50</f>
        <v>#VALUE!</v>
      </c>
      <c r="AL43" s="187">
        <f>'3_ kolo'!BE50</f>
        <v>0</v>
      </c>
      <c r="AM43" s="190" t="s">
        <v>14</v>
      </c>
      <c r="AN43" s="189">
        <f>'3_ kolo'!BG50</f>
        <v>0</v>
      </c>
      <c r="AO43" s="231">
        <f>'3_ kolo'!BH50</f>
        <v>0</v>
      </c>
      <c r="AP43" s="397">
        <v>9</v>
      </c>
      <c r="BA43" s="706"/>
      <c r="BB43" s="706"/>
      <c r="BC43" s="706"/>
      <c r="BD43" s="706"/>
      <c r="BE43" s="706"/>
      <c r="BF43" s="706"/>
      <c r="BG43" s="706"/>
      <c r="BH43" s="706"/>
      <c r="BI43" s="706"/>
      <c r="BJ43" s="706"/>
      <c r="BK43" s="706"/>
    </row>
    <row r="44" spans="1:63" ht="15.75" customHeight="1">
      <c r="A44" s="326">
        <v>26</v>
      </c>
      <c r="B44" s="86"/>
      <c r="C44" s="86"/>
      <c r="F44" s="757"/>
      <c r="G44" s="757"/>
      <c r="H44" s="758"/>
      <c r="I44" s="758"/>
      <c r="J44" s="397">
        <v>10</v>
      </c>
      <c r="K44" s="269">
        <v>10</v>
      </c>
      <c r="L44" s="402">
        <f>'2_ kolo'!BC51</f>
        <v>0</v>
      </c>
      <c r="M44" s="261">
        <f>'2_ kolo'!AV51</f>
        <v>0</v>
      </c>
      <c r="N44" s="251">
        <f>'2_ kolo'!AW51</f>
        <v>0</v>
      </c>
      <c r="O44" s="252" t="s">
        <v>14</v>
      </c>
      <c r="P44" s="253">
        <f>'2_ kolo'!AY51</f>
        <v>0</v>
      </c>
      <c r="Q44" s="262">
        <f>'2_ kolo'!AZ51</f>
        <v>0</v>
      </c>
      <c r="R44" s="395">
        <v>10</v>
      </c>
      <c r="S44" s="44">
        <v>10</v>
      </c>
      <c r="T44" s="406">
        <f>'2_ kolo'!BK51</f>
        <v>0</v>
      </c>
      <c r="U44" s="232" t="e">
        <f>'2_ kolo'!BD51</f>
        <v>#VALUE!</v>
      </c>
      <c r="V44" s="187">
        <f>'2_ kolo'!BE51</f>
        <v>0</v>
      </c>
      <c r="W44" s="190" t="s">
        <v>14</v>
      </c>
      <c r="X44" s="189">
        <f>'2_ kolo'!BG51</f>
        <v>0</v>
      </c>
      <c r="Y44" s="231">
        <f>'2_ kolo'!BH51</f>
        <v>0</v>
      </c>
      <c r="Z44" s="397">
        <v>10</v>
      </c>
      <c r="AA44" s="269">
        <v>10</v>
      </c>
      <c r="AB44" s="402">
        <f>'3_ kolo'!BC51</f>
        <v>0</v>
      </c>
      <c r="AC44" s="261">
        <f>'3_ kolo'!AV51</f>
        <v>0</v>
      </c>
      <c r="AD44" s="251">
        <f>'3_ kolo'!AW51</f>
        <v>0</v>
      </c>
      <c r="AE44" s="252" t="s">
        <v>14</v>
      </c>
      <c r="AF44" s="253">
        <f>'3_ kolo'!AY51</f>
        <v>0</v>
      </c>
      <c r="AG44" s="262">
        <f>'3_ kolo'!AZ51</f>
        <v>0</v>
      </c>
      <c r="AH44" s="396">
        <v>10</v>
      </c>
      <c r="AI44" s="44">
        <v>10</v>
      </c>
      <c r="AJ44" s="406">
        <f>'3_ kolo'!BK51</f>
        <v>0</v>
      </c>
      <c r="AK44" s="232" t="e">
        <f>'3_ kolo'!BD51</f>
        <v>#VALUE!</v>
      </c>
      <c r="AL44" s="187">
        <f>'3_ kolo'!BE51</f>
        <v>0</v>
      </c>
      <c r="AM44" s="190" t="s">
        <v>14</v>
      </c>
      <c r="AN44" s="189">
        <f>'3_ kolo'!BG51</f>
        <v>0</v>
      </c>
      <c r="AO44" s="231">
        <f>'3_ kolo'!BH51</f>
        <v>0</v>
      </c>
      <c r="AP44" s="397">
        <v>10</v>
      </c>
      <c r="BA44" s="706"/>
      <c r="BB44" s="706"/>
      <c r="BC44" s="706"/>
      <c r="BD44" s="706"/>
      <c r="BE44" s="706"/>
      <c r="BF44" s="706"/>
      <c r="BG44" s="706"/>
      <c r="BH44" s="706"/>
      <c r="BI44" s="706"/>
      <c r="BJ44" s="706"/>
      <c r="BK44" s="706"/>
    </row>
    <row r="45" spans="1:63" ht="15.75" customHeight="1">
      <c r="A45" s="326">
        <v>27</v>
      </c>
      <c r="B45" s="86"/>
      <c r="C45" s="86"/>
      <c r="F45" s="757"/>
      <c r="G45" s="757"/>
      <c r="H45" s="758"/>
      <c r="I45" s="758"/>
      <c r="J45" s="397">
        <v>11</v>
      </c>
      <c r="K45" s="269">
        <v>11</v>
      </c>
      <c r="L45" s="402">
        <f>'2_ kolo'!BC52</f>
        <v>0</v>
      </c>
      <c r="M45" s="261">
        <f>'2_ kolo'!AV52</f>
        <v>0</v>
      </c>
      <c r="N45" s="251">
        <f>'2_ kolo'!AW52</f>
        <v>0</v>
      </c>
      <c r="O45" s="252" t="s">
        <v>14</v>
      </c>
      <c r="P45" s="253">
        <f>'2_ kolo'!AY52</f>
        <v>0</v>
      </c>
      <c r="Q45" s="262">
        <f>'2_ kolo'!AZ52</f>
        <v>0</v>
      </c>
      <c r="R45" s="395">
        <v>11</v>
      </c>
      <c r="S45" s="44">
        <v>11</v>
      </c>
      <c r="T45" s="406">
        <f>'2_ kolo'!BK52</f>
        <v>0</v>
      </c>
      <c r="U45" s="232" t="e">
        <f>'2_ kolo'!BD52</f>
        <v>#VALUE!</v>
      </c>
      <c r="V45" s="187">
        <f>'2_ kolo'!BE52</f>
        <v>0</v>
      </c>
      <c r="W45" s="190" t="s">
        <v>14</v>
      </c>
      <c r="X45" s="189">
        <f>'2_ kolo'!BG52</f>
        <v>0</v>
      </c>
      <c r="Y45" s="231">
        <f>'2_ kolo'!BH52</f>
        <v>0</v>
      </c>
      <c r="Z45" s="397">
        <v>11</v>
      </c>
      <c r="AA45" s="269">
        <v>11</v>
      </c>
      <c r="AB45" s="402">
        <f>'3_ kolo'!BC52</f>
        <v>0</v>
      </c>
      <c r="AC45" s="261">
        <f>'3_ kolo'!AV52</f>
        <v>0</v>
      </c>
      <c r="AD45" s="251">
        <f>'3_ kolo'!AW52</f>
        <v>0</v>
      </c>
      <c r="AE45" s="252" t="s">
        <v>14</v>
      </c>
      <c r="AF45" s="253">
        <f>'3_ kolo'!AY52</f>
        <v>0</v>
      </c>
      <c r="AG45" s="262">
        <f>'3_ kolo'!AZ52</f>
        <v>0</v>
      </c>
      <c r="AH45" s="396">
        <v>11</v>
      </c>
      <c r="AI45" s="44">
        <v>11</v>
      </c>
      <c r="AJ45" s="406">
        <f>'3_ kolo'!BK52</f>
        <v>0</v>
      </c>
      <c r="AK45" s="232" t="e">
        <f>'3_ kolo'!BD52</f>
        <v>#VALUE!</v>
      </c>
      <c r="AL45" s="187">
        <f>'3_ kolo'!BE52</f>
        <v>0</v>
      </c>
      <c r="AM45" s="190" t="s">
        <v>14</v>
      </c>
      <c r="AN45" s="189">
        <f>'3_ kolo'!BG52</f>
        <v>0</v>
      </c>
      <c r="AO45" s="231">
        <f>'3_ kolo'!BH52</f>
        <v>0</v>
      </c>
      <c r="AP45" s="397">
        <v>11</v>
      </c>
      <c r="BA45" s="706"/>
      <c r="BB45" s="706"/>
      <c r="BC45" s="706"/>
      <c r="BD45" s="706"/>
      <c r="BE45" s="706"/>
      <c r="BF45" s="706"/>
      <c r="BG45" s="706"/>
      <c r="BH45" s="706"/>
      <c r="BI45" s="706"/>
      <c r="BJ45" s="706"/>
      <c r="BK45" s="706"/>
    </row>
    <row r="46" spans="1:63" ht="15.75" customHeight="1">
      <c r="A46" s="326">
        <v>28</v>
      </c>
      <c r="B46" s="86"/>
      <c r="C46" s="86"/>
      <c r="F46" s="757"/>
      <c r="G46" s="757"/>
      <c r="H46" s="758"/>
      <c r="I46" s="758"/>
      <c r="J46" s="397">
        <v>12</v>
      </c>
      <c r="K46" s="269">
        <v>12</v>
      </c>
      <c r="L46" s="402">
        <f>'2_ kolo'!BC53</f>
        <v>0</v>
      </c>
      <c r="M46" s="261">
        <f>'2_ kolo'!AV53</f>
        <v>0</v>
      </c>
      <c r="N46" s="251">
        <f>'2_ kolo'!AW53</f>
        <v>0</v>
      </c>
      <c r="O46" s="252" t="s">
        <v>14</v>
      </c>
      <c r="P46" s="253">
        <f>'2_ kolo'!AY53</f>
        <v>0</v>
      </c>
      <c r="Q46" s="262">
        <f>'2_ kolo'!AZ53</f>
        <v>0</v>
      </c>
      <c r="R46" s="395">
        <v>12</v>
      </c>
      <c r="S46" s="44">
        <v>12</v>
      </c>
      <c r="T46" s="406">
        <f>'2_ kolo'!BK53</f>
        <v>0</v>
      </c>
      <c r="U46" s="232" t="e">
        <f>'2_ kolo'!BD53</f>
        <v>#VALUE!</v>
      </c>
      <c r="V46" s="187">
        <f>'2_ kolo'!BE53</f>
        <v>0</v>
      </c>
      <c r="W46" s="190" t="s">
        <v>14</v>
      </c>
      <c r="X46" s="189">
        <f>'2_ kolo'!BG53</f>
        <v>0</v>
      </c>
      <c r="Y46" s="231">
        <f>'2_ kolo'!BH53</f>
        <v>0</v>
      </c>
      <c r="Z46" s="397">
        <v>12</v>
      </c>
      <c r="AA46" s="269">
        <v>12</v>
      </c>
      <c r="AB46" s="402">
        <f>'3_ kolo'!BC53</f>
        <v>0</v>
      </c>
      <c r="AC46" s="261">
        <f>'3_ kolo'!AV53</f>
        <v>0</v>
      </c>
      <c r="AD46" s="251">
        <f>'3_ kolo'!AW53</f>
        <v>0</v>
      </c>
      <c r="AE46" s="252" t="s">
        <v>14</v>
      </c>
      <c r="AF46" s="253">
        <f>'3_ kolo'!AY53</f>
        <v>0</v>
      </c>
      <c r="AG46" s="262">
        <f>'3_ kolo'!AZ53</f>
        <v>0</v>
      </c>
      <c r="AH46" s="396">
        <v>12</v>
      </c>
      <c r="AI46" s="44">
        <v>12</v>
      </c>
      <c r="AJ46" s="406">
        <f>'3_ kolo'!BK53</f>
        <v>0</v>
      </c>
      <c r="AK46" s="232" t="e">
        <f>'3_ kolo'!BD53</f>
        <v>#VALUE!</v>
      </c>
      <c r="AL46" s="187">
        <f>'3_ kolo'!BE53</f>
        <v>0</v>
      </c>
      <c r="AM46" s="190" t="s">
        <v>14</v>
      </c>
      <c r="AN46" s="189">
        <f>'3_ kolo'!BG53</f>
        <v>0</v>
      </c>
      <c r="AO46" s="231">
        <f>'3_ kolo'!BH53</f>
        <v>0</v>
      </c>
      <c r="AP46" s="397">
        <v>12</v>
      </c>
      <c r="BA46" s="706"/>
      <c r="BB46" s="706"/>
      <c r="BC46" s="706"/>
      <c r="BD46" s="706"/>
      <c r="BE46" s="706"/>
      <c r="BF46" s="706"/>
      <c r="BG46" s="706"/>
      <c r="BH46" s="706"/>
      <c r="BI46" s="706"/>
      <c r="BJ46" s="706"/>
      <c r="BK46" s="706"/>
    </row>
    <row r="47" spans="1:63" ht="15.75" customHeight="1">
      <c r="A47" s="326">
        <v>29</v>
      </c>
      <c r="B47" s="86"/>
      <c r="C47" s="86"/>
      <c r="F47" s="757"/>
      <c r="G47" s="757"/>
      <c r="H47" s="758"/>
      <c r="I47" s="758"/>
      <c r="J47" s="397">
        <v>13</v>
      </c>
      <c r="K47" s="269">
        <v>13</v>
      </c>
      <c r="L47" s="402">
        <f>'2_ kolo'!BC54</f>
        <v>0</v>
      </c>
      <c r="M47" s="261">
        <f>'2_ kolo'!AV54</f>
        <v>0</v>
      </c>
      <c r="N47" s="251">
        <f>'2_ kolo'!AW54</f>
        <v>0</v>
      </c>
      <c r="O47" s="252" t="s">
        <v>14</v>
      </c>
      <c r="P47" s="253">
        <f>'2_ kolo'!AY54</f>
        <v>0</v>
      </c>
      <c r="Q47" s="262">
        <f>'2_ kolo'!AZ54</f>
        <v>0</v>
      </c>
      <c r="R47" s="395">
        <v>13</v>
      </c>
      <c r="S47" s="44">
        <v>13</v>
      </c>
      <c r="T47" s="406">
        <f>'2_ kolo'!BK54</f>
        <v>0</v>
      </c>
      <c r="U47" s="232" t="e">
        <f>'2_ kolo'!BD54</f>
        <v>#VALUE!</v>
      </c>
      <c r="V47" s="187">
        <f>'2_ kolo'!BE54</f>
        <v>0</v>
      </c>
      <c r="W47" s="190" t="s">
        <v>14</v>
      </c>
      <c r="X47" s="189">
        <f>'2_ kolo'!BG54</f>
        <v>0</v>
      </c>
      <c r="Y47" s="231">
        <f>'2_ kolo'!BH54</f>
        <v>0</v>
      </c>
      <c r="Z47" s="397">
        <v>13</v>
      </c>
      <c r="AA47" s="269">
        <v>13</v>
      </c>
      <c r="AB47" s="402">
        <f>'3_ kolo'!BC54</f>
        <v>0</v>
      </c>
      <c r="AC47" s="261">
        <f>'3_ kolo'!AV54</f>
        <v>0</v>
      </c>
      <c r="AD47" s="251">
        <f>'3_ kolo'!AW54</f>
        <v>0</v>
      </c>
      <c r="AE47" s="252" t="s">
        <v>14</v>
      </c>
      <c r="AF47" s="253">
        <f>'3_ kolo'!AY54</f>
        <v>0</v>
      </c>
      <c r="AG47" s="262">
        <f>'3_ kolo'!AZ54</f>
        <v>0</v>
      </c>
      <c r="AH47" s="396">
        <v>13</v>
      </c>
      <c r="AI47" s="44">
        <v>13</v>
      </c>
      <c r="AJ47" s="406">
        <f>'3_ kolo'!BK54</f>
        <v>0</v>
      </c>
      <c r="AK47" s="232" t="e">
        <f>'3_ kolo'!BD54</f>
        <v>#VALUE!</v>
      </c>
      <c r="AL47" s="187">
        <f>'3_ kolo'!BE54</f>
        <v>0</v>
      </c>
      <c r="AM47" s="190" t="s">
        <v>14</v>
      </c>
      <c r="AN47" s="189">
        <f>'3_ kolo'!BG54</f>
        <v>0</v>
      </c>
      <c r="AO47" s="231">
        <f>'3_ kolo'!BH54</f>
        <v>0</v>
      </c>
      <c r="AP47" s="397">
        <v>13</v>
      </c>
      <c r="BA47" s="706"/>
      <c r="BB47" s="706"/>
      <c r="BC47" s="706"/>
      <c r="BD47" s="706"/>
      <c r="BE47" s="706"/>
      <c r="BF47" s="706"/>
      <c r="BG47" s="706"/>
      <c r="BH47" s="706"/>
      <c r="BI47" s="706"/>
      <c r="BJ47" s="706"/>
      <c r="BK47" s="706"/>
    </row>
    <row r="48" spans="1:63" ht="15.75" customHeight="1" thickBot="1">
      <c r="A48" s="329">
        <v>30</v>
      </c>
      <c r="B48" s="86"/>
      <c r="C48" s="86"/>
      <c r="F48" s="757"/>
      <c r="G48" s="757"/>
      <c r="H48" s="758"/>
      <c r="I48" s="758"/>
      <c r="J48" s="397">
        <v>14</v>
      </c>
      <c r="K48" s="269">
        <v>14</v>
      </c>
      <c r="L48" s="402">
        <f>'2_ kolo'!BC55</f>
        <v>0</v>
      </c>
      <c r="M48" s="261">
        <f>'2_ kolo'!AV55</f>
        <v>0</v>
      </c>
      <c r="N48" s="251">
        <f>'2_ kolo'!AW55</f>
        <v>0</v>
      </c>
      <c r="O48" s="252" t="s">
        <v>14</v>
      </c>
      <c r="P48" s="253">
        <f>'2_ kolo'!AY55</f>
        <v>0</v>
      </c>
      <c r="Q48" s="262">
        <f>'2_ kolo'!AZ55</f>
        <v>0</v>
      </c>
      <c r="R48" s="395">
        <v>14</v>
      </c>
      <c r="S48" s="44">
        <v>14</v>
      </c>
      <c r="T48" s="406">
        <f>'2_ kolo'!BK55</f>
        <v>0</v>
      </c>
      <c r="U48" s="232" t="e">
        <f>'2_ kolo'!BD55</f>
        <v>#VALUE!</v>
      </c>
      <c r="V48" s="187">
        <f>'2_ kolo'!BE55</f>
        <v>0</v>
      </c>
      <c r="W48" s="190" t="s">
        <v>14</v>
      </c>
      <c r="X48" s="189">
        <f>'2_ kolo'!BG55</f>
        <v>0</v>
      </c>
      <c r="Y48" s="231">
        <f>'2_ kolo'!BH55</f>
        <v>0</v>
      </c>
      <c r="Z48" s="397">
        <v>14</v>
      </c>
      <c r="AA48" s="269">
        <v>14</v>
      </c>
      <c r="AB48" s="402">
        <f>'3_ kolo'!BC55</f>
        <v>0</v>
      </c>
      <c r="AC48" s="261">
        <f>'3_ kolo'!AV55</f>
        <v>0</v>
      </c>
      <c r="AD48" s="251">
        <f>'3_ kolo'!AW55</f>
        <v>0</v>
      </c>
      <c r="AE48" s="252" t="s">
        <v>14</v>
      </c>
      <c r="AF48" s="253">
        <f>'3_ kolo'!AY55</f>
        <v>0</v>
      </c>
      <c r="AG48" s="262">
        <f>'3_ kolo'!AZ55</f>
        <v>0</v>
      </c>
      <c r="AH48" s="396">
        <v>14</v>
      </c>
      <c r="AI48" s="44">
        <v>14</v>
      </c>
      <c r="AJ48" s="406">
        <f>'3_ kolo'!BK55</f>
        <v>0</v>
      </c>
      <c r="AK48" s="232" t="e">
        <f>'3_ kolo'!BD55</f>
        <v>#VALUE!</v>
      </c>
      <c r="AL48" s="187">
        <f>'3_ kolo'!BE55</f>
        <v>0</v>
      </c>
      <c r="AM48" s="190" t="s">
        <v>14</v>
      </c>
      <c r="AN48" s="189">
        <f>'3_ kolo'!BG55</f>
        <v>0</v>
      </c>
      <c r="AO48" s="231">
        <f>'3_ kolo'!BH55</f>
        <v>0</v>
      </c>
      <c r="AP48" s="397">
        <v>14</v>
      </c>
      <c r="BA48" s="706"/>
      <c r="BB48" s="706"/>
      <c r="BC48" s="706"/>
      <c r="BD48" s="706"/>
      <c r="BE48" s="706"/>
      <c r="BF48" s="706"/>
      <c r="BG48" s="706"/>
      <c r="BH48" s="706"/>
      <c r="BI48" s="706"/>
      <c r="BJ48" s="706"/>
      <c r="BK48" s="706"/>
    </row>
    <row r="49" spans="1:63" ht="16.5" customHeight="1" thickTop="1" thickBot="1">
      <c r="F49" s="757"/>
      <c r="G49" s="757"/>
      <c r="H49" s="758"/>
      <c r="I49" s="758"/>
      <c r="J49" s="397">
        <v>15</v>
      </c>
      <c r="K49" s="270">
        <v>15</v>
      </c>
      <c r="L49" s="403">
        <f>'2_ kolo'!BC56</f>
        <v>0</v>
      </c>
      <c r="M49" s="263">
        <f>'2_ kolo'!AV56</f>
        <v>0</v>
      </c>
      <c r="N49" s="264">
        <f>'2_ kolo'!AW56</f>
        <v>0</v>
      </c>
      <c r="O49" s="265" t="s">
        <v>14</v>
      </c>
      <c r="P49" s="266">
        <f>'2_ kolo'!AY56</f>
        <v>0</v>
      </c>
      <c r="Q49" s="267">
        <f>'2_ kolo'!AZ56</f>
        <v>0</v>
      </c>
      <c r="R49" s="395">
        <v>15</v>
      </c>
      <c r="S49" s="45">
        <v>15</v>
      </c>
      <c r="T49" s="407">
        <f>'2_ kolo'!BK56</f>
        <v>0</v>
      </c>
      <c r="U49" s="69">
        <f>'2_ kolo'!BD56</f>
        <v>0</v>
      </c>
      <c r="V49" s="71">
        <f>'2_ kolo'!BE56</f>
        <v>0</v>
      </c>
      <c r="W49" s="238" t="s">
        <v>14</v>
      </c>
      <c r="X49" s="72">
        <f>'2_ kolo'!BG56</f>
        <v>0</v>
      </c>
      <c r="Y49" s="73">
        <f>'2_ kolo'!BH56</f>
        <v>0</v>
      </c>
      <c r="Z49" s="397">
        <v>15</v>
      </c>
      <c r="AA49" s="270">
        <v>15</v>
      </c>
      <c r="AB49" s="403">
        <f>'3_ kolo'!BC56</f>
        <v>0</v>
      </c>
      <c r="AC49" s="263">
        <f>'3_ kolo'!AV56</f>
        <v>0</v>
      </c>
      <c r="AD49" s="264">
        <f>'3_ kolo'!AW56</f>
        <v>0</v>
      </c>
      <c r="AE49" s="265" t="s">
        <v>14</v>
      </c>
      <c r="AF49" s="266">
        <f>'3_ kolo'!AY56</f>
        <v>0</v>
      </c>
      <c r="AG49" s="267">
        <f>'3_ kolo'!AZ56</f>
        <v>0</v>
      </c>
      <c r="AH49" s="396">
        <v>15</v>
      </c>
      <c r="AI49" s="45">
        <v>15</v>
      </c>
      <c r="AJ49" s="407">
        <f>'3_ kolo'!BK56</f>
        <v>0</v>
      </c>
      <c r="AK49" s="69">
        <f>'3_ kolo'!BD56</f>
        <v>0</v>
      </c>
      <c r="AL49" s="71">
        <f>'3_ kolo'!BE56</f>
        <v>0</v>
      </c>
      <c r="AM49" s="238" t="s">
        <v>14</v>
      </c>
      <c r="AN49" s="72">
        <f>'3_ kolo'!BG56</f>
        <v>0</v>
      </c>
      <c r="AO49" s="73">
        <f>'3_ kolo'!BH56</f>
        <v>0</v>
      </c>
      <c r="AP49" s="397">
        <v>15</v>
      </c>
      <c r="BA49" s="706"/>
      <c r="BB49" s="706"/>
      <c r="BC49" s="706"/>
      <c r="BD49" s="706"/>
      <c r="BE49" s="706"/>
      <c r="BF49" s="706"/>
      <c r="BG49" s="706"/>
      <c r="BH49" s="706"/>
      <c r="BI49" s="706"/>
      <c r="BJ49" s="706"/>
      <c r="BK49" s="706"/>
    </row>
    <row r="50" spans="1:63" ht="18.75" thickTop="1">
      <c r="K50" s="271" t="s">
        <v>40</v>
      </c>
      <c r="AA50" s="271" t="s">
        <v>47</v>
      </c>
      <c r="BA50" s="706"/>
      <c r="BB50" s="706"/>
      <c r="BC50" s="706"/>
      <c r="BD50" s="706"/>
      <c r="BE50" s="706"/>
      <c r="BF50" s="706"/>
      <c r="BG50" s="706"/>
      <c r="BH50" s="706"/>
      <c r="BI50" s="706"/>
      <c r="BJ50" s="706"/>
      <c r="BK50" s="706"/>
    </row>
    <row r="51" spans="1:63" ht="18.75" thickBot="1">
      <c r="J51" s="243"/>
      <c r="K51" s="245"/>
      <c r="L51" s="245"/>
      <c r="M51" s="245"/>
      <c r="N51" s="246" t="s">
        <v>41</v>
      </c>
      <c r="O51" s="245"/>
      <c r="P51" s="245"/>
      <c r="Q51" s="245"/>
      <c r="R51" s="243"/>
      <c r="S51" s="245"/>
      <c r="T51" s="245"/>
      <c r="U51" s="245"/>
      <c r="V51" s="245"/>
      <c r="W51" s="245"/>
      <c r="X51" s="245"/>
      <c r="Y51" s="245"/>
      <c r="Z51" s="243"/>
      <c r="AA51" s="245"/>
      <c r="AB51" s="245"/>
      <c r="AC51" s="245"/>
      <c r="AD51" s="246" t="s">
        <v>48</v>
      </c>
      <c r="AE51" s="245"/>
      <c r="AF51" s="245"/>
      <c r="AG51" s="245"/>
      <c r="AH51" s="243"/>
      <c r="AI51" s="245"/>
      <c r="AJ51" s="245"/>
      <c r="AK51" s="245"/>
      <c r="AL51" s="245"/>
      <c r="AM51" s="245"/>
      <c r="AN51" s="245"/>
      <c r="AO51" s="245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</row>
    <row r="52" spans="1:63" ht="16.5" customHeight="1" thickTop="1">
      <c r="A52" s="351"/>
      <c r="B52" s="351"/>
      <c r="C52" s="351"/>
      <c r="D52" s="351"/>
      <c r="E52" s="351"/>
      <c r="F52" s="759" t="s">
        <v>63</v>
      </c>
      <c r="G52" s="759"/>
      <c r="H52" s="759"/>
      <c r="I52" s="759"/>
      <c r="J52" s="397">
        <v>1</v>
      </c>
      <c r="K52" s="311">
        <v>1</v>
      </c>
      <c r="L52" s="438">
        <f>'2_ kolo'!BC61</f>
        <v>0</v>
      </c>
      <c r="M52" s="439">
        <f>'2_ kolo'!AV61</f>
        <v>0</v>
      </c>
      <c r="N52" s="440">
        <f>'2_ kolo'!AW61</f>
        <v>0</v>
      </c>
      <c r="O52" s="441" t="s">
        <v>14</v>
      </c>
      <c r="P52" s="442">
        <f>'2_ kolo'!AY61</f>
        <v>0</v>
      </c>
      <c r="Q52" s="443">
        <f>'2_ kolo'!AZ61</f>
        <v>0</v>
      </c>
      <c r="R52" s="396">
        <v>16</v>
      </c>
      <c r="S52" s="46">
        <v>1</v>
      </c>
      <c r="T52" s="436">
        <f>'2_ kolo'!BK61</f>
        <v>0</v>
      </c>
      <c r="U52" s="437" t="e">
        <f>'2_ kolo'!BD61</f>
        <v>#VALUE!</v>
      </c>
      <c r="V52" s="419">
        <f>'2_ kolo'!BE61</f>
        <v>0</v>
      </c>
      <c r="W52" s="420" t="s">
        <v>14</v>
      </c>
      <c r="X52" s="421">
        <f>'2_ kolo'!BG61</f>
        <v>0</v>
      </c>
      <c r="Y52" s="422">
        <f>'2_ kolo'!BH61</f>
        <v>0</v>
      </c>
      <c r="Z52" s="397">
        <v>1</v>
      </c>
      <c r="AA52" s="46">
        <v>1</v>
      </c>
      <c r="AB52" s="438">
        <f>'3_ kolo'!BC61</f>
        <v>0</v>
      </c>
      <c r="AC52" s="439">
        <f>'3_ kolo'!AV61</f>
        <v>0</v>
      </c>
      <c r="AD52" s="440">
        <f>'3_ kolo'!AW61</f>
        <v>0</v>
      </c>
      <c r="AE52" s="441" t="s">
        <v>14</v>
      </c>
      <c r="AF52" s="442">
        <f>'3_ kolo'!AY61</f>
        <v>0</v>
      </c>
      <c r="AG52" s="443">
        <f>'3_ kolo'!AZ61</f>
        <v>0</v>
      </c>
      <c r="AH52" s="396">
        <v>16</v>
      </c>
      <c r="AI52" s="46">
        <v>1</v>
      </c>
      <c r="AJ52" s="436">
        <f>'3_ kolo'!BK61</f>
        <v>0</v>
      </c>
      <c r="AK52" s="418" t="e">
        <f>'3_ kolo'!BD61</f>
        <v>#VALUE!</v>
      </c>
      <c r="AL52" s="419">
        <f>'3_ kolo'!BE61</f>
        <v>0</v>
      </c>
      <c r="AM52" s="420" t="s">
        <v>14</v>
      </c>
      <c r="AN52" s="421">
        <f>'3_ kolo'!BG61</f>
        <v>0</v>
      </c>
      <c r="AO52" s="422">
        <f>'3_ kolo'!BH61</f>
        <v>0</v>
      </c>
      <c r="AP52" s="397">
        <v>1</v>
      </c>
    </row>
    <row r="53" spans="1:63" ht="15.75">
      <c r="A53" s="245"/>
      <c r="B53" s="245"/>
      <c r="C53" s="245"/>
      <c r="D53" s="245"/>
      <c r="E53" s="245"/>
      <c r="F53" s="760"/>
      <c r="G53" s="760"/>
      <c r="H53" s="760"/>
      <c r="I53" s="760"/>
      <c r="J53" s="397">
        <v>2</v>
      </c>
      <c r="K53" s="312">
        <v>2</v>
      </c>
      <c r="L53" s="404">
        <f>'2_ kolo'!BC62</f>
        <v>0</v>
      </c>
      <c r="M53" s="313">
        <f>'2_ kolo'!AV62</f>
        <v>0</v>
      </c>
      <c r="N53" s="301">
        <f>'2_ kolo'!AW62</f>
        <v>0</v>
      </c>
      <c r="O53" s="302" t="s">
        <v>14</v>
      </c>
      <c r="P53" s="303">
        <f>'2_ kolo'!AY62</f>
        <v>0</v>
      </c>
      <c r="Q53" s="314">
        <f>'2_ kolo'!AZ62</f>
        <v>0</v>
      </c>
      <c r="R53" s="396">
        <v>17</v>
      </c>
      <c r="S53" s="44">
        <v>2</v>
      </c>
      <c r="T53" s="406">
        <f>'2_ kolo'!BK62</f>
        <v>0</v>
      </c>
      <c r="U53" s="232" t="e">
        <f>'2_ kolo'!BD62</f>
        <v>#VALUE!</v>
      </c>
      <c r="V53" s="187">
        <f>'2_ kolo'!BE62</f>
        <v>0</v>
      </c>
      <c r="W53" s="190" t="s">
        <v>14</v>
      </c>
      <c r="X53" s="189">
        <f>'2_ kolo'!BG62</f>
        <v>0</v>
      </c>
      <c r="Y53" s="231">
        <f>'2_ kolo'!BH62</f>
        <v>0</v>
      </c>
      <c r="Z53" s="397">
        <v>2</v>
      </c>
      <c r="AA53" s="44">
        <v>2</v>
      </c>
      <c r="AB53" s="404">
        <f>'3_ kolo'!BC62</f>
        <v>0</v>
      </c>
      <c r="AC53" s="313">
        <f>'3_ kolo'!AV62</f>
        <v>0</v>
      </c>
      <c r="AD53" s="301">
        <f>'3_ kolo'!AW62</f>
        <v>0</v>
      </c>
      <c r="AE53" s="302" t="s">
        <v>14</v>
      </c>
      <c r="AF53" s="303">
        <f>'3_ kolo'!AY62</f>
        <v>0</v>
      </c>
      <c r="AG53" s="314">
        <f>'3_ kolo'!AZ62</f>
        <v>0</v>
      </c>
      <c r="AH53" s="396">
        <v>17</v>
      </c>
      <c r="AI53" s="44">
        <v>2</v>
      </c>
      <c r="AJ53" s="406">
        <f>'3_ kolo'!BK62</f>
        <v>0</v>
      </c>
      <c r="AK53" s="232" t="e">
        <f>'3_ kolo'!BD62</f>
        <v>#VALUE!</v>
      </c>
      <c r="AL53" s="187">
        <f>'3_ kolo'!BE62</f>
        <v>0</v>
      </c>
      <c r="AM53" s="190" t="s">
        <v>14</v>
      </c>
      <c r="AN53" s="189">
        <f>'3_ kolo'!BG62</f>
        <v>0</v>
      </c>
      <c r="AO53" s="231">
        <f>'3_ kolo'!BH62</f>
        <v>0</v>
      </c>
      <c r="AP53" s="397">
        <v>2</v>
      </c>
    </row>
    <row r="54" spans="1:63" ht="15.75">
      <c r="A54" s="245"/>
      <c r="B54" s="245"/>
      <c r="C54" s="245"/>
      <c r="D54" s="245"/>
      <c r="E54" s="245"/>
      <c r="F54" s="760"/>
      <c r="G54" s="760"/>
      <c r="H54" s="760"/>
      <c r="I54" s="760"/>
      <c r="J54" s="397">
        <v>3</v>
      </c>
      <c r="K54" s="312">
        <v>3</v>
      </c>
      <c r="L54" s="404">
        <f>'2_ kolo'!BC63</f>
        <v>0</v>
      </c>
      <c r="M54" s="313">
        <f>'2_ kolo'!AV63</f>
        <v>0</v>
      </c>
      <c r="N54" s="301">
        <f>'2_ kolo'!AW63</f>
        <v>0</v>
      </c>
      <c r="O54" s="302" t="s">
        <v>14</v>
      </c>
      <c r="P54" s="303">
        <f>'2_ kolo'!AY63</f>
        <v>0</v>
      </c>
      <c r="Q54" s="314">
        <f>'2_ kolo'!AZ63</f>
        <v>0</v>
      </c>
      <c r="R54" s="396">
        <v>18</v>
      </c>
      <c r="S54" s="44">
        <v>3</v>
      </c>
      <c r="T54" s="406">
        <f>'2_ kolo'!BK63</f>
        <v>0</v>
      </c>
      <c r="U54" s="232" t="e">
        <f>'2_ kolo'!BD63</f>
        <v>#VALUE!</v>
      </c>
      <c r="V54" s="187">
        <f>'2_ kolo'!BE63</f>
        <v>0</v>
      </c>
      <c r="W54" s="190" t="s">
        <v>14</v>
      </c>
      <c r="X54" s="189">
        <f>'2_ kolo'!BG63</f>
        <v>0</v>
      </c>
      <c r="Y54" s="231">
        <f>'2_ kolo'!BH63</f>
        <v>0</v>
      </c>
      <c r="Z54" s="397">
        <v>3</v>
      </c>
      <c r="AA54" s="44">
        <v>3</v>
      </c>
      <c r="AB54" s="404">
        <f>'3_ kolo'!BC63</f>
        <v>0</v>
      </c>
      <c r="AC54" s="313">
        <f>'3_ kolo'!AV63</f>
        <v>0</v>
      </c>
      <c r="AD54" s="301">
        <f>'3_ kolo'!AW63</f>
        <v>0</v>
      </c>
      <c r="AE54" s="302" t="s">
        <v>14</v>
      </c>
      <c r="AF54" s="303">
        <f>'3_ kolo'!AY63</f>
        <v>0</v>
      </c>
      <c r="AG54" s="314">
        <f>'3_ kolo'!AZ63</f>
        <v>0</v>
      </c>
      <c r="AH54" s="396">
        <v>18</v>
      </c>
      <c r="AI54" s="44">
        <v>3</v>
      </c>
      <c r="AJ54" s="406">
        <f>'3_ kolo'!BK63</f>
        <v>0</v>
      </c>
      <c r="AK54" s="232" t="e">
        <f>'3_ kolo'!BD63</f>
        <v>#VALUE!</v>
      </c>
      <c r="AL54" s="187">
        <f>'3_ kolo'!BE63</f>
        <v>0</v>
      </c>
      <c r="AM54" s="190" t="s">
        <v>14</v>
      </c>
      <c r="AN54" s="189">
        <f>'3_ kolo'!BG63</f>
        <v>0</v>
      </c>
      <c r="AO54" s="231">
        <f>'3_ kolo'!BH63</f>
        <v>0</v>
      </c>
      <c r="AP54" s="397">
        <v>3</v>
      </c>
    </row>
    <row r="55" spans="1:63" ht="15.75" customHeight="1">
      <c r="A55" s="245"/>
      <c r="B55" s="245"/>
      <c r="C55" s="245"/>
      <c r="D55" s="245"/>
      <c r="E55" s="245"/>
      <c r="F55" s="760"/>
      <c r="G55" s="760"/>
      <c r="H55" s="760"/>
      <c r="I55" s="760"/>
      <c r="J55" s="397">
        <v>4</v>
      </c>
      <c r="K55" s="312">
        <v>4</v>
      </c>
      <c r="L55" s="404">
        <f>'2_ kolo'!BC64</f>
        <v>0</v>
      </c>
      <c r="M55" s="313">
        <f>'2_ kolo'!AV64</f>
        <v>0</v>
      </c>
      <c r="N55" s="301">
        <f>'2_ kolo'!AW64</f>
        <v>0</v>
      </c>
      <c r="O55" s="302" t="s">
        <v>14</v>
      </c>
      <c r="P55" s="303">
        <f>'2_ kolo'!AY64</f>
        <v>0</v>
      </c>
      <c r="Q55" s="314">
        <f>'2_ kolo'!AZ64</f>
        <v>0</v>
      </c>
      <c r="R55" s="396">
        <v>19</v>
      </c>
      <c r="S55" s="44">
        <v>4</v>
      </c>
      <c r="T55" s="406">
        <f>'2_ kolo'!BK64</f>
        <v>0</v>
      </c>
      <c r="U55" s="232" t="e">
        <f>'2_ kolo'!BD64</f>
        <v>#VALUE!</v>
      </c>
      <c r="V55" s="187">
        <f>'2_ kolo'!BE64</f>
        <v>0</v>
      </c>
      <c r="W55" s="190" t="s">
        <v>14</v>
      </c>
      <c r="X55" s="189">
        <f>'2_ kolo'!BG64</f>
        <v>0</v>
      </c>
      <c r="Y55" s="231">
        <f>'2_ kolo'!BH64</f>
        <v>0</v>
      </c>
      <c r="Z55" s="397">
        <v>4</v>
      </c>
      <c r="AA55" s="44">
        <v>4</v>
      </c>
      <c r="AB55" s="404">
        <f>'3_ kolo'!BC64</f>
        <v>0</v>
      </c>
      <c r="AC55" s="313">
        <f>'3_ kolo'!AV64</f>
        <v>0</v>
      </c>
      <c r="AD55" s="301">
        <f>'3_ kolo'!AW64</f>
        <v>0</v>
      </c>
      <c r="AE55" s="302" t="s">
        <v>14</v>
      </c>
      <c r="AF55" s="303">
        <f>'3_ kolo'!AY64</f>
        <v>0</v>
      </c>
      <c r="AG55" s="314">
        <f>'3_ kolo'!AZ64</f>
        <v>0</v>
      </c>
      <c r="AH55" s="396">
        <v>19</v>
      </c>
      <c r="AI55" s="44">
        <v>4</v>
      </c>
      <c r="AJ55" s="406">
        <f>'3_ kolo'!BK64</f>
        <v>0</v>
      </c>
      <c r="AK55" s="232" t="e">
        <f>'3_ kolo'!BD64</f>
        <v>#VALUE!</v>
      </c>
      <c r="AL55" s="187">
        <f>'3_ kolo'!BE64</f>
        <v>0</v>
      </c>
      <c r="AM55" s="190" t="s">
        <v>14</v>
      </c>
      <c r="AN55" s="189">
        <f>'3_ kolo'!BG64</f>
        <v>0</v>
      </c>
      <c r="AO55" s="231">
        <f>'3_ kolo'!BH64</f>
        <v>0</v>
      </c>
      <c r="AP55" s="397">
        <v>4</v>
      </c>
      <c r="AQ55" s="761" t="s">
        <v>63</v>
      </c>
      <c r="AR55" s="761"/>
      <c r="AS55" s="761"/>
      <c r="AT55" s="761"/>
      <c r="AU55" s="761"/>
      <c r="AV55" s="761"/>
      <c r="AW55" s="761"/>
      <c r="AX55" s="761"/>
      <c r="AY55" s="761"/>
      <c r="AZ55" s="761"/>
      <c r="BA55" s="761"/>
    </row>
    <row r="56" spans="1:63" ht="15.75" customHeight="1">
      <c r="A56" s="245"/>
      <c r="B56" s="245"/>
      <c r="C56" s="245"/>
      <c r="D56" s="245"/>
      <c r="E56" s="245"/>
      <c r="F56" s="760"/>
      <c r="G56" s="760"/>
      <c r="H56" s="760"/>
      <c r="I56" s="760"/>
      <c r="J56" s="397">
        <v>5</v>
      </c>
      <c r="K56" s="312">
        <v>5</v>
      </c>
      <c r="L56" s="404">
        <f>'2_ kolo'!BC65</f>
        <v>0</v>
      </c>
      <c r="M56" s="313">
        <f>'2_ kolo'!AV65</f>
        <v>0</v>
      </c>
      <c r="N56" s="301">
        <f>'2_ kolo'!AW65</f>
        <v>0</v>
      </c>
      <c r="O56" s="302" t="s">
        <v>14</v>
      </c>
      <c r="P56" s="303">
        <f>'2_ kolo'!AY65</f>
        <v>0</v>
      </c>
      <c r="Q56" s="314">
        <f>'2_ kolo'!AZ65</f>
        <v>0</v>
      </c>
      <c r="R56" s="396">
        <v>20</v>
      </c>
      <c r="S56" s="44">
        <v>5</v>
      </c>
      <c r="T56" s="406">
        <f>'2_ kolo'!BK65</f>
        <v>0</v>
      </c>
      <c r="U56" s="232" t="e">
        <f>'2_ kolo'!BD65</f>
        <v>#VALUE!</v>
      </c>
      <c r="V56" s="187">
        <f>'2_ kolo'!BE65</f>
        <v>0</v>
      </c>
      <c r="W56" s="190" t="s">
        <v>14</v>
      </c>
      <c r="X56" s="189">
        <f>'2_ kolo'!BG65</f>
        <v>0</v>
      </c>
      <c r="Y56" s="231">
        <f>'2_ kolo'!BH65</f>
        <v>0</v>
      </c>
      <c r="Z56" s="397">
        <v>5</v>
      </c>
      <c r="AA56" s="44">
        <v>5</v>
      </c>
      <c r="AB56" s="404">
        <f>'3_ kolo'!BC65</f>
        <v>0</v>
      </c>
      <c r="AC56" s="313">
        <f>'3_ kolo'!AV65</f>
        <v>0</v>
      </c>
      <c r="AD56" s="301">
        <f>'3_ kolo'!AW65</f>
        <v>0</v>
      </c>
      <c r="AE56" s="302" t="s">
        <v>14</v>
      </c>
      <c r="AF56" s="303">
        <f>'3_ kolo'!AY65</f>
        <v>0</v>
      </c>
      <c r="AG56" s="314">
        <f>'3_ kolo'!AZ65</f>
        <v>0</v>
      </c>
      <c r="AH56" s="396">
        <v>20</v>
      </c>
      <c r="AI56" s="44">
        <v>5</v>
      </c>
      <c r="AJ56" s="406">
        <f>'3_ kolo'!BK65</f>
        <v>0</v>
      </c>
      <c r="AK56" s="232" t="e">
        <f>'3_ kolo'!BD65</f>
        <v>#VALUE!</v>
      </c>
      <c r="AL56" s="187">
        <f>'3_ kolo'!BE65</f>
        <v>0</v>
      </c>
      <c r="AM56" s="190" t="s">
        <v>14</v>
      </c>
      <c r="AN56" s="189">
        <f>'3_ kolo'!BG65</f>
        <v>0</v>
      </c>
      <c r="AO56" s="231">
        <f>'3_ kolo'!BH65</f>
        <v>0</v>
      </c>
      <c r="AP56" s="397">
        <v>5</v>
      </c>
      <c r="AQ56" s="761"/>
      <c r="AR56" s="761"/>
      <c r="AS56" s="761"/>
      <c r="AT56" s="761"/>
      <c r="AU56" s="761"/>
      <c r="AV56" s="761"/>
      <c r="AW56" s="761"/>
      <c r="AX56" s="761"/>
      <c r="AY56" s="761"/>
      <c r="AZ56" s="761"/>
      <c r="BA56" s="761"/>
    </row>
    <row r="57" spans="1:63" ht="15.75" customHeight="1">
      <c r="A57" s="245"/>
      <c r="B57" s="245"/>
      <c r="C57" s="245"/>
      <c r="D57" s="245"/>
      <c r="E57" s="245"/>
      <c r="F57" s="760"/>
      <c r="G57" s="760"/>
      <c r="H57" s="760"/>
      <c r="I57" s="760"/>
      <c r="J57" s="397">
        <v>6</v>
      </c>
      <c r="K57" s="312">
        <v>6</v>
      </c>
      <c r="L57" s="404">
        <f>'2_ kolo'!BC66</f>
        <v>0</v>
      </c>
      <c r="M57" s="313">
        <f>'2_ kolo'!AV66</f>
        <v>0</v>
      </c>
      <c r="N57" s="301">
        <f>'2_ kolo'!AW66</f>
        <v>0</v>
      </c>
      <c r="O57" s="302" t="s">
        <v>14</v>
      </c>
      <c r="P57" s="303">
        <f>'2_ kolo'!AY66</f>
        <v>0</v>
      </c>
      <c r="Q57" s="314">
        <f>'2_ kolo'!AZ66</f>
        <v>0</v>
      </c>
      <c r="R57" s="396">
        <v>21</v>
      </c>
      <c r="S57" s="44">
        <v>6</v>
      </c>
      <c r="T57" s="406">
        <f>'2_ kolo'!BK66</f>
        <v>0</v>
      </c>
      <c r="U57" s="232" t="e">
        <f>'2_ kolo'!BD66</f>
        <v>#VALUE!</v>
      </c>
      <c r="V57" s="187">
        <f>'2_ kolo'!BE66</f>
        <v>0</v>
      </c>
      <c r="W57" s="190" t="s">
        <v>14</v>
      </c>
      <c r="X57" s="189">
        <f>'2_ kolo'!BG66</f>
        <v>0</v>
      </c>
      <c r="Y57" s="231">
        <f>'2_ kolo'!BH66</f>
        <v>0</v>
      </c>
      <c r="Z57" s="397">
        <v>6</v>
      </c>
      <c r="AA57" s="44">
        <v>6</v>
      </c>
      <c r="AB57" s="404">
        <f>'3_ kolo'!BC66</f>
        <v>0</v>
      </c>
      <c r="AC57" s="313">
        <f>'3_ kolo'!AV66</f>
        <v>0</v>
      </c>
      <c r="AD57" s="301">
        <f>'3_ kolo'!AW66</f>
        <v>0</v>
      </c>
      <c r="AE57" s="302" t="s">
        <v>14</v>
      </c>
      <c r="AF57" s="303">
        <f>'3_ kolo'!AY66</f>
        <v>0</v>
      </c>
      <c r="AG57" s="314">
        <f>'3_ kolo'!AZ66</f>
        <v>0</v>
      </c>
      <c r="AH57" s="396">
        <v>21</v>
      </c>
      <c r="AI57" s="44">
        <v>6</v>
      </c>
      <c r="AJ57" s="406">
        <f>'3_ kolo'!BK66</f>
        <v>0</v>
      </c>
      <c r="AK57" s="232" t="e">
        <f>'3_ kolo'!BD66</f>
        <v>#VALUE!</v>
      </c>
      <c r="AL57" s="187">
        <f>'3_ kolo'!BE66</f>
        <v>0</v>
      </c>
      <c r="AM57" s="190" t="s">
        <v>14</v>
      </c>
      <c r="AN57" s="189">
        <f>'3_ kolo'!BG66</f>
        <v>0</v>
      </c>
      <c r="AO57" s="231">
        <f>'3_ kolo'!BH66</f>
        <v>0</v>
      </c>
      <c r="AP57" s="397">
        <v>6</v>
      </c>
      <c r="AQ57" s="761"/>
      <c r="AR57" s="761"/>
      <c r="AS57" s="761"/>
      <c r="AT57" s="761"/>
      <c r="AU57" s="761"/>
      <c r="AV57" s="761"/>
      <c r="AW57" s="761"/>
      <c r="AX57" s="761"/>
      <c r="AY57" s="761"/>
      <c r="AZ57" s="761"/>
      <c r="BA57" s="761"/>
    </row>
    <row r="58" spans="1:63" ht="15.75" customHeight="1">
      <c r="A58" s="245"/>
      <c r="B58" s="245"/>
      <c r="C58" s="245"/>
      <c r="D58" s="245"/>
      <c r="E58" s="245"/>
      <c r="F58" s="760"/>
      <c r="G58" s="760"/>
      <c r="H58" s="760"/>
      <c r="I58" s="760"/>
      <c r="J58" s="397">
        <v>7</v>
      </c>
      <c r="K58" s="312">
        <v>7</v>
      </c>
      <c r="L58" s="404">
        <f>'2_ kolo'!BC67</f>
        <v>0</v>
      </c>
      <c r="M58" s="313">
        <f>'2_ kolo'!AV67</f>
        <v>0</v>
      </c>
      <c r="N58" s="301">
        <f>'2_ kolo'!AW67</f>
        <v>0</v>
      </c>
      <c r="O58" s="302" t="s">
        <v>14</v>
      </c>
      <c r="P58" s="303">
        <f>'2_ kolo'!AY67</f>
        <v>0</v>
      </c>
      <c r="Q58" s="314">
        <f>'2_ kolo'!AZ67</f>
        <v>0</v>
      </c>
      <c r="R58" s="396">
        <v>22</v>
      </c>
      <c r="S58" s="44">
        <v>7</v>
      </c>
      <c r="T58" s="406">
        <f>'2_ kolo'!BK67</f>
        <v>0</v>
      </c>
      <c r="U58" s="232" t="e">
        <f>'2_ kolo'!BD67</f>
        <v>#VALUE!</v>
      </c>
      <c r="V58" s="187">
        <f>'2_ kolo'!BE67</f>
        <v>0</v>
      </c>
      <c r="W58" s="190" t="s">
        <v>14</v>
      </c>
      <c r="X58" s="189">
        <f>'2_ kolo'!BG67</f>
        <v>0</v>
      </c>
      <c r="Y58" s="231">
        <f>'2_ kolo'!BH67</f>
        <v>0</v>
      </c>
      <c r="Z58" s="397">
        <v>7</v>
      </c>
      <c r="AA58" s="44">
        <v>7</v>
      </c>
      <c r="AB58" s="404">
        <f>'3_ kolo'!BC67</f>
        <v>0</v>
      </c>
      <c r="AC58" s="313">
        <f>'3_ kolo'!AV67</f>
        <v>0</v>
      </c>
      <c r="AD58" s="301">
        <f>'3_ kolo'!AW67</f>
        <v>0</v>
      </c>
      <c r="AE58" s="302" t="s">
        <v>14</v>
      </c>
      <c r="AF58" s="303">
        <f>'3_ kolo'!AY67</f>
        <v>0</v>
      </c>
      <c r="AG58" s="314">
        <f>'3_ kolo'!AZ67</f>
        <v>0</v>
      </c>
      <c r="AH58" s="396">
        <v>22</v>
      </c>
      <c r="AI58" s="44">
        <v>7</v>
      </c>
      <c r="AJ58" s="406">
        <f>'3_ kolo'!BK67</f>
        <v>0</v>
      </c>
      <c r="AK58" s="232" t="e">
        <f>'3_ kolo'!BD67</f>
        <v>#VALUE!</v>
      </c>
      <c r="AL58" s="187">
        <f>'3_ kolo'!BE67</f>
        <v>0</v>
      </c>
      <c r="AM58" s="190" t="s">
        <v>14</v>
      </c>
      <c r="AN58" s="189">
        <f>'3_ kolo'!BG67</f>
        <v>0</v>
      </c>
      <c r="AO58" s="231">
        <f>'3_ kolo'!BH67</f>
        <v>0</v>
      </c>
      <c r="AP58" s="397">
        <v>7</v>
      </c>
      <c r="AQ58" s="761"/>
      <c r="AR58" s="761"/>
      <c r="AS58" s="761"/>
      <c r="AT58" s="761"/>
      <c r="AU58" s="761"/>
      <c r="AV58" s="761"/>
      <c r="AW58" s="761"/>
      <c r="AX58" s="761"/>
      <c r="AY58" s="761"/>
      <c r="AZ58" s="761"/>
      <c r="BA58" s="761"/>
    </row>
    <row r="59" spans="1:63" ht="15.75">
      <c r="A59" s="245"/>
      <c r="B59" s="245"/>
      <c r="C59" s="245"/>
      <c r="D59" s="245"/>
      <c r="E59" s="245"/>
      <c r="F59" s="760"/>
      <c r="G59" s="760"/>
      <c r="H59" s="760"/>
      <c r="I59" s="760"/>
      <c r="J59" s="397">
        <v>8</v>
      </c>
      <c r="K59" s="312">
        <v>8</v>
      </c>
      <c r="L59" s="404">
        <f>'2_ kolo'!BC68</f>
        <v>0</v>
      </c>
      <c r="M59" s="313">
        <f>'2_ kolo'!AV68</f>
        <v>0</v>
      </c>
      <c r="N59" s="301">
        <f>'2_ kolo'!AW68</f>
        <v>0</v>
      </c>
      <c r="O59" s="302" t="s">
        <v>14</v>
      </c>
      <c r="P59" s="303">
        <f>'2_ kolo'!AY68</f>
        <v>0</v>
      </c>
      <c r="Q59" s="314">
        <f>'2_ kolo'!AZ68</f>
        <v>0</v>
      </c>
      <c r="R59" s="396">
        <v>23</v>
      </c>
      <c r="S59" s="44">
        <v>8</v>
      </c>
      <c r="T59" s="406">
        <f>'2_ kolo'!BK68</f>
        <v>0</v>
      </c>
      <c r="U59" s="232">
        <f>'2_ kolo'!BD68</f>
        <v>0</v>
      </c>
      <c r="V59" s="187">
        <f>'2_ kolo'!BE68</f>
        <v>0</v>
      </c>
      <c r="W59" s="190" t="s">
        <v>14</v>
      </c>
      <c r="X59" s="189">
        <f>'2_ kolo'!BG68</f>
        <v>0</v>
      </c>
      <c r="Y59" s="231">
        <f>'2_ kolo'!BH68</f>
        <v>0</v>
      </c>
      <c r="Z59" s="397">
        <v>8</v>
      </c>
      <c r="AA59" s="44">
        <v>8</v>
      </c>
      <c r="AB59" s="404">
        <f>'3_ kolo'!BC68</f>
        <v>0</v>
      </c>
      <c r="AC59" s="313">
        <f>'3_ kolo'!AV68</f>
        <v>0</v>
      </c>
      <c r="AD59" s="301">
        <f>'3_ kolo'!AW68</f>
        <v>0</v>
      </c>
      <c r="AE59" s="302" t="s">
        <v>14</v>
      </c>
      <c r="AF59" s="303">
        <f>'3_ kolo'!AY68</f>
        <v>0</v>
      </c>
      <c r="AG59" s="314">
        <f>'3_ kolo'!AZ68</f>
        <v>0</v>
      </c>
      <c r="AH59" s="396">
        <v>23</v>
      </c>
      <c r="AI59" s="44">
        <v>8</v>
      </c>
      <c r="AJ59" s="406">
        <f>'3_ kolo'!BK68</f>
        <v>0</v>
      </c>
      <c r="AK59" s="232">
        <f>'3_ kolo'!BD68</f>
        <v>0</v>
      </c>
      <c r="AL59" s="187">
        <f>'3_ kolo'!BE68</f>
        <v>0</v>
      </c>
      <c r="AM59" s="190" t="s">
        <v>14</v>
      </c>
      <c r="AN59" s="189">
        <f>'3_ kolo'!BG68</f>
        <v>0</v>
      </c>
      <c r="AO59" s="231">
        <f>'3_ kolo'!BH68</f>
        <v>0</v>
      </c>
      <c r="AP59" s="397">
        <v>8</v>
      </c>
      <c r="AQ59" s="761"/>
      <c r="AR59" s="761"/>
      <c r="AS59" s="761"/>
      <c r="AT59" s="761"/>
      <c r="AU59" s="761"/>
      <c r="AV59" s="761"/>
      <c r="AW59" s="761"/>
      <c r="AX59" s="761"/>
      <c r="AY59" s="761"/>
      <c r="AZ59" s="761"/>
      <c r="BA59" s="761"/>
    </row>
    <row r="60" spans="1:63" ht="15.75">
      <c r="A60" s="245"/>
      <c r="B60" s="245"/>
      <c r="C60" s="245"/>
      <c r="D60" s="245"/>
      <c r="E60" s="245"/>
      <c r="F60" s="760"/>
      <c r="G60" s="760"/>
      <c r="H60" s="760"/>
      <c r="I60" s="760"/>
      <c r="J60" s="397">
        <v>9</v>
      </c>
      <c r="K60" s="312">
        <v>9</v>
      </c>
      <c r="L60" s="404">
        <f>'2_ kolo'!BC69</f>
        <v>0</v>
      </c>
      <c r="M60" s="313">
        <f>'2_ kolo'!AV69</f>
        <v>0</v>
      </c>
      <c r="N60" s="301">
        <f>'2_ kolo'!AW69</f>
        <v>0</v>
      </c>
      <c r="O60" s="302" t="s">
        <v>14</v>
      </c>
      <c r="P60" s="303">
        <f>'2_ kolo'!AY69</f>
        <v>0</v>
      </c>
      <c r="Q60" s="314">
        <f>'2_ kolo'!AZ69</f>
        <v>0</v>
      </c>
      <c r="R60" s="396">
        <v>24</v>
      </c>
      <c r="S60" s="44">
        <v>9</v>
      </c>
      <c r="T60" s="406">
        <f>'2_ kolo'!BK69</f>
        <v>0</v>
      </c>
      <c r="U60" s="232">
        <f>'2_ kolo'!BD69</f>
        <v>0</v>
      </c>
      <c r="V60" s="187">
        <f>'2_ kolo'!BE69</f>
        <v>0</v>
      </c>
      <c r="W60" s="190" t="s">
        <v>14</v>
      </c>
      <c r="X60" s="189">
        <f>'2_ kolo'!BG69</f>
        <v>0</v>
      </c>
      <c r="Y60" s="231">
        <f>'2_ kolo'!BH69</f>
        <v>0</v>
      </c>
      <c r="Z60" s="397">
        <v>9</v>
      </c>
      <c r="AA60" s="44">
        <v>9</v>
      </c>
      <c r="AB60" s="404">
        <f>'3_ kolo'!BC69</f>
        <v>0</v>
      </c>
      <c r="AC60" s="313">
        <f>'3_ kolo'!AV69</f>
        <v>0</v>
      </c>
      <c r="AD60" s="301">
        <f>'3_ kolo'!AW69</f>
        <v>0</v>
      </c>
      <c r="AE60" s="302" t="s">
        <v>14</v>
      </c>
      <c r="AF60" s="303">
        <f>'3_ kolo'!AY69</f>
        <v>0</v>
      </c>
      <c r="AG60" s="314">
        <f>'3_ kolo'!AZ69</f>
        <v>0</v>
      </c>
      <c r="AH60" s="396">
        <v>24</v>
      </c>
      <c r="AI60" s="44">
        <v>9</v>
      </c>
      <c r="AJ60" s="406">
        <f>'3_ kolo'!BK69</f>
        <v>0</v>
      </c>
      <c r="AK60" s="232">
        <f>'3_ kolo'!BD69</f>
        <v>0</v>
      </c>
      <c r="AL60" s="187">
        <f>'3_ kolo'!BE69</f>
        <v>0</v>
      </c>
      <c r="AM60" s="190" t="s">
        <v>14</v>
      </c>
      <c r="AN60" s="189">
        <f>'3_ kolo'!BG69</f>
        <v>0</v>
      </c>
      <c r="AO60" s="231">
        <f>'3_ kolo'!BH69</f>
        <v>0</v>
      </c>
      <c r="AP60" s="397">
        <v>9</v>
      </c>
      <c r="AQ60" s="761"/>
      <c r="AR60" s="761"/>
      <c r="AS60" s="761"/>
      <c r="AT60" s="761"/>
      <c r="AU60" s="761"/>
      <c r="AV60" s="761"/>
      <c r="AW60" s="761"/>
      <c r="AX60" s="761"/>
      <c r="AY60" s="761"/>
      <c r="AZ60" s="761"/>
      <c r="BA60" s="761"/>
    </row>
    <row r="61" spans="1:63" ht="15.75">
      <c r="A61" s="245"/>
      <c r="B61" s="245"/>
      <c r="C61" s="245"/>
      <c r="D61" s="245"/>
      <c r="E61" s="245"/>
      <c r="F61" s="760"/>
      <c r="G61" s="760"/>
      <c r="H61" s="760"/>
      <c r="I61" s="760"/>
      <c r="J61" s="397">
        <v>10</v>
      </c>
      <c r="K61" s="312">
        <v>10</v>
      </c>
      <c r="L61" s="404">
        <f>'2_ kolo'!BC70</f>
        <v>0</v>
      </c>
      <c r="M61" s="313">
        <f>'2_ kolo'!AV70</f>
        <v>0</v>
      </c>
      <c r="N61" s="301">
        <f>'2_ kolo'!AW70</f>
        <v>0</v>
      </c>
      <c r="O61" s="302" t="s">
        <v>14</v>
      </c>
      <c r="P61" s="303">
        <f>'2_ kolo'!AY70</f>
        <v>0</v>
      </c>
      <c r="Q61" s="314">
        <f>'2_ kolo'!AZ70</f>
        <v>0</v>
      </c>
      <c r="R61" s="396">
        <v>25</v>
      </c>
      <c r="S61" s="44">
        <v>10</v>
      </c>
      <c r="T61" s="406">
        <f>'2_ kolo'!BK70</f>
        <v>0</v>
      </c>
      <c r="U61" s="232">
        <f>'2_ kolo'!BD70</f>
        <v>0</v>
      </c>
      <c r="V61" s="187">
        <f>'2_ kolo'!BE70</f>
        <v>0</v>
      </c>
      <c r="W61" s="190" t="s">
        <v>14</v>
      </c>
      <c r="X61" s="189">
        <f>'2_ kolo'!BG70</f>
        <v>0</v>
      </c>
      <c r="Y61" s="231">
        <f>'2_ kolo'!BH70</f>
        <v>0</v>
      </c>
      <c r="Z61" s="397">
        <v>10</v>
      </c>
      <c r="AA61" s="44">
        <v>10</v>
      </c>
      <c r="AB61" s="404">
        <f>'3_ kolo'!BC70</f>
        <v>0</v>
      </c>
      <c r="AC61" s="313">
        <f>'3_ kolo'!AV70</f>
        <v>0</v>
      </c>
      <c r="AD61" s="301">
        <f>'3_ kolo'!AW70</f>
        <v>0</v>
      </c>
      <c r="AE61" s="302" t="s">
        <v>14</v>
      </c>
      <c r="AF61" s="303">
        <f>'3_ kolo'!AY70</f>
        <v>0</v>
      </c>
      <c r="AG61" s="314">
        <f>'3_ kolo'!AZ70</f>
        <v>0</v>
      </c>
      <c r="AH61" s="396">
        <v>25</v>
      </c>
      <c r="AI61" s="44">
        <v>10</v>
      </c>
      <c r="AJ61" s="406">
        <f>'3_ kolo'!BK70</f>
        <v>0</v>
      </c>
      <c r="AK61" s="232">
        <f>'3_ kolo'!BD70</f>
        <v>0</v>
      </c>
      <c r="AL61" s="187">
        <f>'3_ kolo'!BE70</f>
        <v>0</v>
      </c>
      <c r="AM61" s="190" t="s">
        <v>14</v>
      </c>
      <c r="AN61" s="189">
        <f>'3_ kolo'!BG70</f>
        <v>0</v>
      </c>
      <c r="AO61" s="231">
        <f>'3_ kolo'!BH70</f>
        <v>0</v>
      </c>
      <c r="AP61" s="397">
        <v>10</v>
      </c>
    </row>
    <row r="62" spans="1:63" ht="15.75">
      <c r="A62" s="245"/>
      <c r="B62" s="245"/>
      <c r="C62" s="245"/>
      <c r="D62" s="245"/>
      <c r="E62" s="245"/>
      <c r="F62" s="760"/>
      <c r="G62" s="760"/>
      <c r="H62" s="760"/>
      <c r="I62" s="760"/>
      <c r="J62" s="397">
        <v>11</v>
      </c>
      <c r="K62" s="312">
        <v>11</v>
      </c>
      <c r="L62" s="404">
        <f>'2_ kolo'!BC71</f>
        <v>0</v>
      </c>
      <c r="M62" s="313">
        <f>'2_ kolo'!AV71</f>
        <v>0</v>
      </c>
      <c r="N62" s="301">
        <f>'2_ kolo'!AW71</f>
        <v>0</v>
      </c>
      <c r="O62" s="302" t="s">
        <v>14</v>
      </c>
      <c r="P62" s="303">
        <f>'2_ kolo'!AY71</f>
        <v>0</v>
      </c>
      <c r="Q62" s="314">
        <f>'2_ kolo'!AZ71</f>
        <v>0</v>
      </c>
      <c r="R62" s="396">
        <v>26</v>
      </c>
      <c r="S62" s="44">
        <v>11</v>
      </c>
      <c r="T62" s="406">
        <f>'2_ kolo'!BK71</f>
        <v>0</v>
      </c>
      <c r="U62" s="232">
        <f>'2_ kolo'!BD71</f>
        <v>0</v>
      </c>
      <c r="V62" s="187">
        <f>'2_ kolo'!BE71</f>
        <v>0</v>
      </c>
      <c r="W62" s="190" t="s">
        <v>14</v>
      </c>
      <c r="X62" s="189">
        <f>'2_ kolo'!BG71</f>
        <v>0</v>
      </c>
      <c r="Y62" s="231">
        <f>'2_ kolo'!BH71</f>
        <v>0</v>
      </c>
      <c r="Z62" s="397">
        <v>11</v>
      </c>
      <c r="AA62" s="44">
        <v>11</v>
      </c>
      <c r="AB62" s="404">
        <f>'3_ kolo'!BC71</f>
        <v>0</v>
      </c>
      <c r="AC62" s="313">
        <f>'3_ kolo'!AV71</f>
        <v>0</v>
      </c>
      <c r="AD62" s="301">
        <f>'3_ kolo'!AW71</f>
        <v>0</v>
      </c>
      <c r="AE62" s="302" t="s">
        <v>14</v>
      </c>
      <c r="AF62" s="303">
        <f>'3_ kolo'!AY71</f>
        <v>0</v>
      </c>
      <c r="AG62" s="314">
        <f>'3_ kolo'!AZ71</f>
        <v>0</v>
      </c>
      <c r="AH62" s="396">
        <v>26</v>
      </c>
      <c r="AI62" s="44">
        <v>11</v>
      </c>
      <c r="AJ62" s="406">
        <f>'3_ kolo'!BK71</f>
        <v>0</v>
      </c>
      <c r="AK62" s="232">
        <f>'3_ kolo'!BD71</f>
        <v>0</v>
      </c>
      <c r="AL62" s="187">
        <f>'3_ kolo'!BE71</f>
        <v>0</v>
      </c>
      <c r="AM62" s="190" t="s">
        <v>14</v>
      </c>
      <c r="AN62" s="189">
        <f>'3_ kolo'!BG71</f>
        <v>0</v>
      </c>
      <c r="AO62" s="231">
        <f>'3_ kolo'!BH71</f>
        <v>0</v>
      </c>
      <c r="AP62" s="397">
        <v>11</v>
      </c>
    </row>
    <row r="63" spans="1:63" ht="15.75">
      <c r="A63" s="245"/>
      <c r="B63" s="245"/>
      <c r="C63" s="245"/>
      <c r="D63" s="245"/>
      <c r="E63" s="245"/>
      <c r="F63" s="760"/>
      <c r="G63" s="760"/>
      <c r="H63" s="760"/>
      <c r="I63" s="760"/>
      <c r="J63" s="397">
        <v>12</v>
      </c>
      <c r="K63" s="312">
        <v>12</v>
      </c>
      <c r="L63" s="404">
        <f>'2_ kolo'!BC72</f>
        <v>0</v>
      </c>
      <c r="M63" s="313">
        <f>'2_ kolo'!AV72</f>
        <v>0</v>
      </c>
      <c r="N63" s="301">
        <f>'2_ kolo'!AW72</f>
        <v>0</v>
      </c>
      <c r="O63" s="302" t="s">
        <v>14</v>
      </c>
      <c r="P63" s="303">
        <f>'2_ kolo'!AY72</f>
        <v>0</v>
      </c>
      <c r="Q63" s="314">
        <f>'2_ kolo'!AZ72</f>
        <v>0</v>
      </c>
      <c r="R63" s="396">
        <v>27</v>
      </c>
      <c r="S63" s="44">
        <v>12</v>
      </c>
      <c r="T63" s="406">
        <f>'2_ kolo'!BK72</f>
        <v>0</v>
      </c>
      <c r="U63" s="232">
        <f>'2_ kolo'!BD72</f>
        <v>0</v>
      </c>
      <c r="V63" s="187">
        <f>'2_ kolo'!BE72</f>
        <v>0</v>
      </c>
      <c r="W63" s="190" t="s">
        <v>14</v>
      </c>
      <c r="X63" s="189">
        <f>'2_ kolo'!BG72</f>
        <v>0</v>
      </c>
      <c r="Y63" s="231">
        <f>'2_ kolo'!BH72</f>
        <v>0</v>
      </c>
      <c r="Z63" s="397">
        <v>12</v>
      </c>
      <c r="AA63" s="44">
        <v>12</v>
      </c>
      <c r="AB63" s="404">
        <f>'3_ kolo'!BC72</f>
        <v>0</v>
      </c>
      <c r="AC63" s="313">
        <f>'3_ kolo'!AV72</f>
        <v>0</v>
      </c>
      <c r="AD63" s="301">
        <f>'3_ kolo'!AW72</f>
        <v>0</v>
      </c>
      <c r="AE63" s="302" t="s">
        <v>14</v>
      </c>
      <c r="AF63" s="303">
        <f>'3_ kolo'!AY72</f>
        <v>0</v>
      </c>
      <c r="AG63" s="314">
        <f>'3_ kolo'!AZ72</f>
        <v>0</v>
      </c>
      <c r="AH63" s="396">
        <v>27</v>
      </c>
      <c r="AI63" s="44">
        <v>12</v>
      </c>
      <c r="AJ63" s="406">
        <f>'3_ kolo'!BK72</f>
        <v>0</v>
      </c>
      <c r="AK63" s="232">
        <f>'3_ kolo'!BD72</f>
        <v>0</v>
      </c>
      <c r="AL63" s="187">
        <f>'3_ kolo'!BE72</f>
        <v>0</v>
      </c>
      <c r="AM63" s="190" t="s">
        <v>14</v>
      </c>
      <c r="AN63" s="189">
        <f>'3_ kolo'!BG72</f>
        <v>0</v>
      </c>
      <c r="AO63" s="231">
        <f>'3_ kolo'!BH72</f>
        <v>0</v>
      </c>
      <c r="AP63" s="397">
        <v>12</v>
      </c>
    </row>
    <row r="64" spans="1:63" ht="15.75">
      <c r="A64" s="245"/>
      <c r="B64" s="245"/>
      <c r="C64" s="245"/>
      <c r="D64" s="245"/>
      <c r="E64" s="245"/>
      <c r="F64" s="760"/>
      <c r="G64" s="760"/>
      <c r="H64" s="760"/>
      <c r="I64" s="760"/>
      <c r="J64" s="397">
        <v>13</v>
      </c>
      <c r="K64" s="312">
        <v>13</v>
      </c>
      <c r="L64" s="404">
        <f>'2_ kolo'!BC73</f>
        <v>0</v>
      </c>
      <c r="M64" s="313">
        <f>'2_ kolo'!AV73</f>
        <v>0</v>
      </c>
      <c r="N64" s="301">
        <f>'2_ kolo'!AW73</f>
        <v>0</v>
      </c>
      <c r="O64" s="302" t="s">
        <v>14</v>
      </c>
      <c r="P64" s="303">
        <f>'2_ kolo'!AY73</f>
        <v>0</v>
      </c>
      <c r="Q64" s="314">
        <f>'2_ kolo'!AZ73</f>
        <v>0</v>
      </c>
      <c r="R64" s="396">
        <v>28</v>
      </c>
      <c r="S64" s="44">
        <v>13</v>
      </c>
      <c r="T64" s="406">
        <f>'2_ kolo'!BK73</f>
        <v>0</v>
      </c>
      <c r="U64" s="232">
        <f>'2_ kolo'!BD73</f>
        <v>0</v>
      </c>
      <c r="V64" s="187">
        <f>'2_ kolo'!BE73</f>
        <v>0</v>
      </c>
      <c r="W64" s="190" t="s">
        <v>14</v>
      </c>
      <c r="X64" s="189">
        <f>'2_ kolo'!BG73</f>
        <v>0</v>
      </c>
      <c r="Y64" s="231">
        <f>'2_ kolo'!BH73</f>
        <v>0</v>
      </c>
      <c r="Z64" s="397">
        <v>13</v>
      </c>
      <c r="AA64" s="44">
        <v>13</v>
      </c>
      <c r="AB64" s="404">
        <f>'3_ kolo'!BC73</f>
        <v>0</v>
      </c>
      <c r="AC64" s="313">
        <f>'3_ kolo'!AV73</f>
        <v>0</v>
      </c>
      <c r="AD64" s="301">
        <f>'3_ kolo'!AW73</f>
        <v>0</v>
      </c>
      <c r="AE64" s="302" t="s">
        <v>14</v>
      </c>
      <c r="AF64" s="303">
        <f>'3_ kolo'!AY73</f>
        <v>0</v>
      </c>
      <c r="AG64" s="314">
        <f>'3_ kolo'!AZ73</f>
        <v>0</v>
      </c>
      <c r="AH64" s="396">
        <v>28</v>
      </c>
      <c r="AI64" s="44">
        <v>13</v>
      </c>
      <c r="AJ64" s="406">
        <f>'3_ kolo'!BK73</f>
        <v>0</v>
      </c>
      <c r="AK64" s="232">
        <f>'3_ kolo'!BD73</f>
        <v>0</v>
      </c>
      <c r="AL64" s="187">
        <f>'3_ kolo'!BE73</f>
        <v>0</v>
      </c>
      <c r="AM64" s="190" t="s">
        <v>14</v>
      </c>
      <c r="AN64" s="189">
        <f>'3_ kolo'!BG73</f>
        <v>0</v>
      </c>
      <c r="AO64" s="231">
        <f>'3_ kolo'!BH73</f>
        <v>0</v>
      </c>
      <c r="AP64" s="397">
        <v>13</v>
      </c>
    </row>
    <row r="65" spans="1:42" ht="15.75">
      <c r="A65" s="245"/>
      <c r="B65" s="245"/>
      <c r="C65" s="245"/>
      <c r="D65" s="245"/>
      <c r="E65" s="245"/>
      <c r="F65" s="760"/>
      <c r="G65" s="760"/>
      <c r="H65" s="760"/>
      <c r="I65" s="760"/>
      <c r="J65" s="397">
        <v>14</v>
      </c>
      <c r="K65" s="312">
        <v>14</v>
      </c>
      <c r="L65" s="404">
        <f>'2_ kolo'!BC74</f>
        <v>0</v>
      </c>
      <c r="M65" s="313">
        <f>'2_ kolo'!AV74</f>
        <v>0</v>
      </c>
      <c r="N65" s="301">
        <f>'2_ kolo'!AW74</f>
        <v>0</v>
      </c>
      <c r="O65" s="302" t="s">
        <v>14</v>
      </c>
      <c r="P65" s="303">
        <f>'2_ kolo'!AY74</f>
        <v>0</v>
      </c>
      <c r="Q65" s="314">
        <f>'2_ kolo'!AZ74</f>
        <v>0</v>
      </c>
      <c r="R65" s="396">
        <v>29</v>
      </c>
      <c r="S65" s="44">
        <v>14</v>
      </c>
      <c r="T65" s="406">
        <f>'2_ kolo'!BK74</f>
        <v>0</v>
      </c>
      <c r="U65" s="232">
        <f>'2_ kolo'!BD74</f>
        <v>0</v>
      </c>
      <c r="V65" s="187">
        <f>'2_ kolo'!BE74</f>
        <v>0</v>
      </c>
      <c r="W65" s="190" t="s">
        <v>14</v>
      </c>
      <c r="X65" s="189">
        <f>'2_ kolo'!BG74</f>
        <v>0</v>
      </c>
      <c r="Y65" s="231">
        <f>'2_ kolo'!BH74</f>
        <v>0</v>
      </c>
      <c r="Z65" s="397">
        <v>14</v>
      </c>
      <c r="AA65" s="44">
        <v>14</v>
      </c>
      <c r="AB65" s="404">
        <f>'3_ kolo'!BC74</f>
        <v>0</v>
      </c>
      <c r="AC65" s="313">
        <f>'3_ kolo'!AV74</f>
        <v>0</v>
      </c>
      <c r="AD65" s="301">
        <f>'3_ kolo'!AW74</f>
        <v>0</v>
      </c>
      <c r="AE65" s="302" t="s">
        <v>14</v>
      </c>
      <c r="AF65" s="303">
        <f>'3_ kolo'!AY74</f>
        <v>0</v>
      </c>
      <c r="AG65" s="314">
        <f>'3_ kolo'!AZ74</f>
        <v>0</v>
      </c>
      <c r="AH65" s="396">
        <v>29</v>
      </c>
      <c r="AI65" s="44">
        <v>14</v>
      </c>
      <c r="AJ65" s="406">
        <f>'3_ kolo'!BK74</f>
        <v>0</v>
      </c>
      <c r="AK65" s="232">
        <f>'3_ kolo'!BD74</f>
        <v>0</v>
      </c>
      <c r="AL65" s="187">
        <f>'3_ kolo'!BE74</f>
        <v>0</v>
      </c>
      <c r="AM65" s="190" t="s">
        <v>14</v>
      </c>
      <c r="AN65" s="189">
        <f>'3_ kolo'!BG74</f>
        <v>0</v>
      </c>
      <c r="AO65" s="231">
        <f>'3_ kolo'!BH74</f>
        <v>0</v>
      </c>
      <c r="AP65" s="397">
        <v>14</v>
      </c>
    </row>
    <row r="66" spans="1:42" ht="16.5" thickBot="1">
      <c r="A66" s="245"/>
      <c r="B66" s="245"/>
      <c r="C66" s="245"/>
      <c r="D66" s="245"/>
      <c r="E66" s="245"/>
      <c r="F66" s="760"/>
      <c r="G66" s="760"/>
      <c r="H66" s="760"/>
      <c r="I66" s="760"/>
      <c r="J66" s="397">
        <v>15</v>
      </c>
      <c r="K66" s="315">
        <v>15</v>
      </c>
      <c r="L66" s="405">
        <f>'2_ kolo'!BC75</f>
        <v>0</v>
      </c>
      <c r="M66" s="316">
        <f>'2_ kolo'!AV75</f>
        <v>0</v>
      </c>
      <c r="N66" s="317">
        <f>'2_ kolo'!AW75</f>
        <v>0</v>
      </c>
      <c r="O66" s="318" t="s">
        <v>14</v>
      </c>
      <c r="P66" s="319">
        <f>'2_ kolo'!AY75</f>
        <v>0</v>
      </c>
      <c r="Q66" s="320">
        <f>'2_ kolo'!AZ75</f>
        <v>0</v>
      </c>
      <c r="R66" s="396">
        <v>30</v>
      </c>
      <c r="S66" s="45">
        <v>15</v>
      </c>
      <c r="T66" s="407">
        <f>'2_ kolo'!BK75</f>
        <v>0</v>
      </c>
      <c r="U66" s="69">
        <f>'2_ kolo'!BD75</f>
        <v>0</v>
      </c>
      <c r="V66" s="71">
        <f>'2_ kolo'!BE75</f>
        <v>0</v>
      </c>
      <c r="W66" s="238" t="s">
        <v>14</v>
      </c>
      <c r="X66" s="72">
        <f>'2_ kolo'!BG75</f>
        <v>0</v>
      </c>
      <c r="Y66" s="73">
        <f>'2_ kolo'!BH75</f>
        <v>0</v>
      </c>
      <c r="Z66" s="397">
        <v>15</v>
      </c>
      <c r="AA66" s="45">
        <v>15</v>
      </c>
      <c r="AB66" s="405">
        <f>'3_ kolo'!BC75</f>
        <v>0</v>
      </c>
      <c r="AC66" s="316">
        <f>'3_ kolo'!AV75</f>
        <v>0</v>
      </c>
      <c r="AD66" s="317">
        <f>'3_ kolo'!AW75</f>
        <v>0</v>
      </c>
      <c r="AE66" s="318" t="s">
        <v>14</v>
      </c>
      <c r="AF66" s="319">
        <f>'3_ kolo'!AY75</f>
        <v>0</v>
      </c>
      <c r="AG66" s="320">
        <f>'3_ kolo'!AZ75</f>
        <v>0</v>
      </c>
      <c r="AH66" s="396">
        <v>30</v>
      </c>
      <c r="AI66" s="45">
        <v>15</v>
      </c>
      <c r="AJ66" s="407">
        <f>'3_ kolo'!BK75</f>
        <v>0</v>
      </c>
      <c r="AK66" s="69">
        <f>'3_ kolo'!BD75</f>
        <v>0</v>
      </c>
      <c r="AL66" s="71">
        <f>'3_ kolo'!BE75</f>
        <v>0</v>
      </c>
      <c r="AM66" s="238" t="s">
        <v>14</v>
      </c>
      <c r="AN66" s="72">
        <f>'3_ kolo'!BG75</f>
        <v>0</v>
      </c>
      <c r="AO66" s="73">
        <f>'3_ kolo'!BH75</f>
        <v>0</v>
      </c>
      <c r="AP66" s="397">
        <v>15</v>
      </c>
    </row>
    <row r="67" spans="1:42" ht="18.75" thickTop="1">
      <c r="K67" s="321" t="s">
        <v>42</v>
      </c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AA67" s="321" t="s">
        <v>50</v>
      </c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2"/>
      <c r="AM67" s="322"/>
      <c r="AN67" s="322"/>
      <c r="AO67" s="322"/>
    </row>
    <row r="68" spans="1:42" ht="18">
      <c r="N68" s="31" t="s">
        <v>43</v>
      </c>
      <c r="AD68" s="31" t="s">
        <v>51</v>
      </c>
    </row>
  </sheetData>
  <sortState ref="AI18:AO26">
    <sortCondition descending="1" ref="AK18:AK26"/>
    <sortCondition descending="1" ref="AO18:AO26"/>
  </sortState>
  <mergeCells count="9">
    <mergeCell ref="F35:I49"/>
    <mergeCell ref="F52:I66"/>
    <mergeCell ref="AQ55:BA60"/>
    <mergeCell ref="BH4:BL7"/>
    <mergeCell ref="AQ38:AZ42"/>
    <mergeCell ref="BH21:BL24"/>
    <mergeCell ref="BG1:BG15"/>
    <mergeCell ref="BG18:BG32"/>
    <mergeCell ref="BA36:BK50"/>
  </mergeCells>
  <phoneticPr fontId="17" type="noConversion"/>
  <pageMargins left="0.78749999999999998" right="0.78749999999999998" top="1.0527777777777778" bottom="1.0527777777777778" header="0.78749999999999998" footer="0.78749999999999998"/>
  <pageSetup paperSize="8" firstPageNumber="0" orientation="landscape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Zákl._ kolo</vt:lpstr>
      <vt:lpstr>2_ kolo</vt:lpstr>
      <vt:lpstr>3_ kolo</vt:lpstr>
      <vt:lpstr>---</vt:lpstr>
      <vt:lpstr>poznámky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Šimunský Miroslav</dc:creator>
  <cp:lastModifiedBy>USER</cp:lastModifiedBy>
  <cp:lastPrinted>2012-12-06T06:24:04Z</cp:lastPrinted>
  <dcterms:created xsi:type="dcterms:W3CDTF">2009-03-13T07:09:05Z</dcterms:created>
  <dcterms:modified xsi:type="dcterms:W3CDTF">2012-12-09T12:22:49Z</dcterms:modified>
</cp:coreProperties>
</file>